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iccardo\Downloads\"/>
    </mc:Choice>
  </mc:AlternateContent>
  <xr:revisionPtr revIDLastSave="0" documentId="8_{24AFD45E-3229-46CD-8170-F8E80AC6BA4B}" xr6:coauthVersionLast="47" xr6:coauthVersionMax="47" xr10:uidLastSave="{00000000-0000-0000-0000-000000000000}"/>
  <bookViews>
    <workbookView xWindow="-120" yWindow="-120" windowWidth="29040" windowHeight="15840"/>
  </bookViews>
  <sheets>
    <sheet name="EXHG84893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2" l="1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<sst xmlns="http://schemas.openxmlformats.org/spreadsheetml/2006/main" count="207" uniqueCount="99">
  <si>
    <t>21-06-2022 -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</si>
  <si>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</si>
  <si>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</si>
  <si>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</si>
  <si>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</si>
  <si>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</si>
  <si>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</si>
  <si>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</si>
  <si>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</si>
  <si>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</si>
  <si>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</si>
  <si>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</si>
  <si>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</si>
  <si>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</si>
  <si>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</si>
  <si>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</si>
  <si>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</si>
  <si>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</si>
  <si>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ABACO S.P.A.</t>
  </si>
  <si>
    <t>IT02391510266</t>
  </si>
  <si>
    <t>ESPOSIZIONI PUBBLICITARIE - RENDICONTO DELLA GESTIONE DAL 01/01/2022 A 31/01/2022 - AGGIO CUP - ESPOSIZIONI PUBBLICITARIE SU INCASSI ENTE</t>
  </si>
  <si>
    <t>8GSGNI</t>
  </si>
  <si>
    <t>OCCUPAZIONE SUOLO PUBBLICO - RENDICONTO DELLA GESTIONE DAL 01/01/2022 AL 31/01/2022 - AGGIO CUP OCCUPAZIONE SUOLO PUBBLICO SU INCASSI ENTE</t>
  </si>
  <si>
    <t>MAGGIOLI EDITORE S.P.A.</t>
  </si>
  <si>
    <t>IT02066400405</t>
  </si>
  <si>
    <t>RIVISTA I SERVIZI DEMOGRAFICI (PDF)</t>
  </si>
  <si>
    <t>XXYEQ1</t>
  </si>
  <si>
    <t>CONTRATTO DI GESTIONE DELLA RISCOSSIONE ED ACCERTAMENTO DEL CANONE UNICO DI CODESTO COMUNE - ESPOSIZIONI PUBBLICITARIE - RENDICONTO DELLA GESTIONE DAL 01/12/2021 A 31/12/2021</t>
  </si>
  <si>
    <t>STUDIO MARTINI INGEGNERIA S.R.L.</t>
  </si>
  <si>
    <t>MRTNTN64P11G224E</t>
  </si>
  <si>
    <t>IT03168000275</t>
  </si>
  <si>
    <t>Rilievo plano-altimetrico delle aree interessate (con geo-referenziazione), comprese le alberature esistenti, nonche' la restituzione delle stesse / Redazione del progetto definitivo dei lavori in oggetto - Nuova Urb. Viale S.Marco</t>
  </si>
  <si>
    <t>8GEF71</t>
  </si>
  <si>
    <t>ESPOSIZIONI PUBBLICITARIE - RENDICONTO DELLA GESTIONE DAL 01/11/2021 A 30/11/2021 - AGGIO CUP ESPOSIZIONI PUBBLICITARIE SU INCASSI ENTE</t>
  </si>
  <si>
    <t>VERITAS SPA</t>
  </si>
  <si>
    <t>IT03341820276</t>
  </si>
  <si>
    <t>Servizio igiene ambientale MIUR 2021</t>
  </si>
  <si>
    <t>RX2W4B</t>
  </si>
  <si>
    <t>STUDIOENTE S.R.L.</t>
  </si>
  <si>
    <t>IT04479310262</t>
  </si>
  <si>
    <t>SALDO SERVIZIO BONIFICA AREE EDIFICABILI - DEFINIZIONE PRATICHE IN PRESENZA PRESSO L'ENTE</t>
  </si>
  <si>
    <t>CONTRATTO DI GESTIONE DELLA RISCOSSIONE E ACCERTAMENTO DEL CANONE UNICO L.160/2019 DI CODESTO COMUNE - OCCUPAZIONE SUOLO PUBBLICO, RENDICONTO DELLA GESTIONE DAL 01/09/2021 AL 30/09/2021, AGGIO CUP - OCCUPAZIONE SUOLO PUBBLICO - SU INCASSI ENTE</t>
  </si>
  <si>
    <t>GSE GESTIONE DEI SERVIZI ENERGETICI SPA</t>
  </si>
  <si>
    <t>IT05754381001</t>
  </si>
  <si>
    <t>Contributo a favore GSE art. 17 D.M. 28 dicembre 2012 - Codice identificativo richiesta: CT00517437</t>
  </si>
  <si>
    <t>S.I.M.E.T. SRL</t>
  </si>
  <si>
    <t>IT00221230287</t>
  </si>
  <si>
    <t>Ripristino di punto luce incidentato in viale San Marco (UT 19/20)</t>
  </si>
  <si>
    <t>N</t>
  </si>
  <si>
    <t>NIERO CARROZZERIA SRL</t>
  </si>
  <si>
    <t>IT04145500270</t>
  </si>
  <si>
    <t>Nota di credito per errato importo (STORNO FATTURA N.80)</t>
  </si>
  <si>
    <t>X0PW7P</t>
  </si>
  <si>
    <t>PIAVE SERVIZI SPA</t>
  </si>
  <si>
    <t>IT03475190272</t>
  </si>
  <si>
    <t>ISTRUTTORIA ALLACCIAMENTO FOGNATURA SU ASILO NIDO PUBBLICO SITO IN PIAZZA 1 MAGGIO N. 1 A MARCON - LOCALITA' GACCIO</t>
  </si>
  <si>
    <t>NEXI PAYMENTS SPA</t>
  </si>
  <si>
    <t>IT10542790968</t>
  </si>
  <si>
    <t>"Linea Diretta" - Servizio Assistenza Nexi Payments SpA 8000 Codice Personale d'identificazione 032019895 (STORNO FATTURE GIA' PAGATE, IN ATTESA DI ACCREDITO IMPORTI, CHIUDERE MANUALMENTE)</t>
  </si>
  <si>
    <t>3RKHXE</t>
  </si>
  <si>
    <t>"Linea Diretta" - Servizio Assistenza Nexi Payments SpA 8000 Codice Personale d'identificazione 032019903 (STORNO FATTURE GIA' PAGATE, IN ATTESA DI ACCREDITO IMPORTI, CHIUDERE MANUALMENTE)</t>
  </si>
  <si>
    <t>"Linea Diretta" - Servizio Assistenza Nexi Payments SpA 8000 Codice Personale d'identificazione 032091274 (STORNO FATTURE GIA' PAGATE, IN ATTESA DI ACCREDITO IMPORTI, CHIUDERE MANUALMENTE)</t>
  </si>
  <si>
    <t>LAVORI DI RIPARAZIONE MEZZO OPEL VIVARO POL. LOCALE A SEGUITO DI SINISTRO - UT 2020/31</t>
  </si>
  <si>
    <t>AUTOSERVICE CAZZIOLATO S.R.L. SOCIETA' UNIPERSONALE</t>
  </si>
  <si>
    <t>IT04145490274</t>
  </si>
  <si>
    <t>NOTA DI CREDITO (ERRATA TRASMISSIONE)</t>
  </si>
  <si>
    <t>FATTURA (ERRATA TRASMISSIONE)</t>
  </si>
  <si>
    <t>COOPERATIVA SOCIALE SERV.ASSOCIATI SCARL</t>
  </si>
  <si>
    <t>IT01898930274</t>
  </si>
  <si>
    <t>STORNO TOT. NS. FT. 184/D DEL 13/05/20 + STORNO TOT. NS. FT. 185/D DEL 13/05/20</t>
  </si>
  <si>
    <t>VJSY3H</t>
  </si>
  <si>
    <t>ANALISI MEDICHE PAVANELLO S.R.L.</t>
  </si>
  <si>
    <t>IT01506340288</t>
  </si>
  <si>
    <t>Prestazioni di Medicina del Lavoro Periodo 01-05-2020 - 31-05-2020</t>
  </si>
  <si>
    <t>D8B86T</t>
  </si>
  <si>
    <t>TRASPORTO SCOLASTICO DISABILI APRILE 2020</t>
  </si>
  <si>
    <t>TELECOM ITALIA S.P.A.</t>
  </si>
  <si>
    <t>IT00488410010</t>
  </si>
  <si>
    <t>3BIM 2020</t>
  </si>
  <si>
    <t>UF2TWZ</t>
  </si>
  <si>
    <t>NOTA A CREDITO TRAFFICO GPRS PREPAGATO CONTRATTI BUNDLED</t>
  </si>
  <si>
    <t>NOTA DI CREDITO</t>
  </si>
  <si>
    <t>MANUTENZIONE VEICOLI</t>
  </si>
  <si>
    <t>COOPERATIVA SOCIALE BARBARA B</t>
  </si>
  <si>
    <t>IT09680290013</t>
  </si>
  <si>
    <t>SERVIZI CIMITERIALI GENNAIO 2020</t>
  </si>
  <si>
    <t>ALADINO SOCIETA' COOPERATIVA SOCIALE</t>
  </si>
  <si>
    <t>IT02935310272</t>
  </si>
  <si>
    <t>faatura errata</t>
  </si>
  <si>
    <t>FOGLI PER REGISTRI DI STATO CIVILE STAMPATI SU CARTA FABRIANO CON STEMMA DELLA REPUBBLICA IN FILIGRANA - PER PROGRAMMA HALLEY CON SOLO RIQUADRO E RIGA VERTICALE DIVISORIA ANNOTAZIONI</t>
  </si>
  <si>
    <t>RIPARAZIONE VEICOLO COMUNALE</t>
  </si>
  <si>
    <t>TERNA RETE ITALIA SPA</t>
  </si>
  <si>
    <t>IT11799181000</t>
  </si>
  <si>
    <t>Variante aerea alla linea elettrica Rete Srl 23.006E1 Spinea RT Fossalta RT interferente con il progetto di una nuova viabilità in comune di Marcon</t>
  </si>
  <si>
    <t>NOTA DI CREDITO IMPIANTO DI IRRIGAZIONE- TERZO TRIMESTRE 2016</t>
  </si>
  <si>
    <t>PRESS DI SRL</t>
  </si>
  <si>
    <t>IT03864370964</t>
  </si>
  <si>
    <t>RIVISTA WIRED</t>
  </si>
  <si>
    <t>PY5NEN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</si>
</sst>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workbookViewId="0"/>
  </sheetViews>
  <sheetFormatPr defaultRowHeight="15" x14ac:dyDescent="0.2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36.5703125" bestFit="1" customWidth="1"/>
    <col min="9" max="9" width="19.42578125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5.5703125" bestFit="1" customWidth="1"/>
    <col min="16" max="16" width="18.5703125" bestFit="1" customWidth="1"/>
  </cols>
  <sheetData>
    <row r="1" spans="1:16" x14ac:dyDescent="0.25">
      <c r="A1" s="1" t="s">
        <v>0</v>
      </c>
      <c r="B1" s="2">
        <v>0.52145833333333336</v>
      </c>
    </row>
    <row r="2" spans="1:16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x14ac:dyDescent="0.25">
      <c r="A3" s="4" t="s">
        <v>17</v>
      </c>
      <c r="B3" s="5">
        <v>44601</v>
      </c>
      <c r="C3" s="4" t="str">
        <f>"2022120001012"</f>
        <v>2022120001012</v>
      </c>
      <c r="D3" s="4">
        <v>6674174416</v>
      </c>
      <c r="E3" s="5">
        <v>44620</v>
      </c>
      <c r="F3" s="4">
        <v>313</v>
      </c>
      <c r="G3" s="4">
        <v>18587</v>
      </c>
      <c r="H3" s="4" t="s">
        <v>18</v>
      </c>
      <c r="I3" s="4">
        <v>2391510266</v>
      </c>
      <c r="J3" s="4" t="s">
        <v>19</v>
      </c>
      <c r="K3" s="4" t="s">
        <v>20</v>
      </c>
      <c r="L3" s="6">
        <v>24188.92</v>
      </c>
      <c r="M3" s="6">
        <v>19826.98</v>
      </c>
      <c r="N3" s="5">
        <v>44632</v>
      </c>
      <c r="O3" s="5">
        <v>44726</v>
      </c>
      <c r="P3" s="4" t="s">
        <v>21</v>
      </c>
    </row>
    <row r="4" spans="1:16" x14ac:dyDescent="0.25">
      <c r="A4" s="4" t="s">
        <v>17</v>
      </c>
      <c r="B4" s="5">
        <v>44601</v>
      </c>
      <c r="C4" s="4" t="str">
        <f>"2022120001013"</f>
        <v>2022120001013</v>
      </c>
      <c r="D4" s="4">
        <v>6674174496</v>
      </c>
      <c r="E4" s="5">
        <v>44620</v>
      </c>
      <c r="F4" s="4">
        <v>314</v>
      </c>
      <c r="G4" s="4">
        <v>18587</v>
      </c>
      <c r="H4" s="4" t="s">
        <v>18</v>
      </c>
      <c r="I4" s="4">
        <v>2391510266</v>
      </c>
      <c r="J4" s="4" t="s">
        <v>19</v>
      </c>
      <c r="K4" s="4" t="s">
        <v>22</v>
      </c>
      <c r="L4" s="4">
        <v>70.31</v>
      </c>
      <c r="M4" s="4">
        <v>57.63</v>
      </c>
      <c r="N4" s="5">
        <v>44632</v>
      </c>
      <c r="O4" s="5">
        <v>44726</v>
      </c>
      <c r="P4" s="4" t="s">
        <v>21</v>
      </c>
    </row>
    <row r="5" spans="1:16" x14ac:dyDescent="0.25">
      <c r="A5" s="4" t="s">
        <v>17</v>
      </c>
      <c r="B5" s="5">
        <v>44579</v>
      </c>
      <c r="C5" s="4" t="str">
        <f>"0002101223"</f>
        <v>0002101223</v>
      </c>
      <c r="D5" s="4">
        <v>6534502705</v>
      </c>
      <c r="E5" s="5">
        <v>44602</v>
      </c>
      <c r="F5" s="4">
        <v>189</v>
      </c>
      <c r="G5" s="4">
        <v>2231</v>
      </c>
      <c r="H5" s="4" t="s">
        <v>23</v>
      </c>
      <c r="I5" s="4">
        <v>6188330150</v>
      </c>
      <c r="J5" s="4" t="s">
        <v>24</v>
      </c>
      <c r="K5" s="4" t="s">
        <v>25</v>
      </c>
      <c r="L5" s="4">
        <v>120</v>
      </c>
      <c r="M5" s="4">
        <v>115.38</v>
      </c>
      <c r="N5" s="5">
        <v>44609</v>
      </c>
      <c r="O5" s="5">
        <v>44656</v>
      </c>
      <c r="P5" s="4" t="s">
        <v>26</v>
      </c>
    </row>
    <row r="6" spans="1:16" x14ac:dyDescent="0.25">
      <c r="A6" s="4" t="s">
        <v>17</v>
      </c>
      <c r="B6" s="5">
        <v>44571</v>
      </c>
      <c r="C6" s="4" t="str">
        <f>"2022120000166"</f>
        <v>2022120000166</v>
      </c>
      <c r="D6" s="4">
        <v>6485820127</v>
      </c>
      <c r="E6" s="5">
        <v>44587</v>
      </c>
      <c r="F6" s="4">
        <v>140</v>
      </c>
      <c r="G6" s="4">
        <v>18587</v>
      </c>
      <c r="H6" s="4" t="s">
        <v>18</v>
      </c>
      <c r="I6" s="4">
        <v>2391510266</v>
      </c>
      <c r="J6" s="4" t="s">
        <v>19</v>
      </c>
      <c r="K6" s="4" t="s">
        <v>27</v>
      </c>
      <c r="L6" s="6">
        <v>1722.54</v>
      </c>
      <c r="M6" s="6">
        <v>1411.92</v>
      </c>
      <c r="N6" s="5">
        <v>44601</v>
      </c>
      <c r="O6" s="5">
        <v>44726</v>
      </c>
      <c r="P6" s="4" t="s">
        <v>21</v>
      </c>
    </row>
    <row r="7" spans="1:16" x14ac:dyDescent="0.25">
      <c r="A7" s="4" t="s">
        <v>17</v>
      </c>
      <c r="B7" s="5">
        <v>44560</v>
      </c>
      <c r="C7" s="4" t="str">
        <f>"80/PA/2021"</f>
        <v>80/PA/2021</v>
      </c>
      <c r="D7" s="4">
        <v>6471817565</v>
      </c>
      <c r="E7" s="5">
        <v>44585</v>
      </c>
      <c r="F7" s="4">
        <v>98</v>
      </c>
      <c r="G7" s="4">
        <v>22023</v>
      </c>
      <c r="H7" s="4" t="s">
        <v>28</v>
      </c>
      <c r="I7" s="4" t="s">
        <v>29</v>
      </c>
      <c r="J7" s="4" t="s">
        <v>30</v>
      </c>
      <c r="K7" s="4" t="s">
        <v>31</v>
      </c>
      <c r="L7" s="6">
        <v>20636.150000000001</v>
      </c>
      <c r="M7" s="6">
        <v>8074.88</v>
      </c>
      <c r="N7" s="5">
        <v>44598</v>
      </c>
      <c r="O7" s="4"/>
      <c r="P7" s="4" t="s">
        <v>32</v>
      </c>
    </row>
    <row r="8" spans="1:16" x14ac:dyDescent="0.25">
      <c r="A8" s="4" t="s">
        <v>17</v>
      </c>
      <c r="B8" s="5">
        <v>44537</v>
      </c>
      <c r="C8" s="4" t="str">
        <f>"2021120005680"</f>
        <v>2021120005680</v>
      </c>
      <c r="D8" s="4">
        <v>6297727346</v>
      </c>
      <c r="E8" s="5">
        <v>44557</v>
      </c>
      <c r="F8" s="4">
        <v>1994</v>
      </c>
      <c r="G8" s="4">
        <v>18587</v>
      </c>
      <c r="H8" s="4" t="s">
        <v>18</v>
      </c>
      <c r="I8" s="4">
        <v>2391510266</v>
      </c>
      <c r="J8" s="4" t="s">
        <v>19</v>
      </c>
      <c r="K8" s="4" t="s">
        <v>33</v>
      </c>
      <c r="L8" s="4">
        <v>542.53</v>
      </c>
      <c r="M8" s="4">
        <v>444.7</v>
      </c>
      <c r="N8" s="5">
        <v>44569</v>
      </c>
      <c r="O8" s="5">
        <v>44726</v>
      </c>
      <c r="P8" s="4" t="s">
        <v>21</v>
      </c>
    </row>
    <row r="9" spans="1:16" x14ac:dyDescent="0.25">
      <c r="A9" s="4" t="s">
        <v>17</v>
      </c>
      <c r="B9" s="5">
        <v>44536</v>
      </c>
      <c r="C9" s="4" t="str">
        <f>"9500001230"</f>
        <v>9500001230</v>
      </c>
      <c r="D9" s="4">
        <v>6284630487</v>
      </c>
      <c r="E9" s="5">
        <v>44553</v>
      </c>
      <c r="F9" s="4">
        <v>1978</v>
      </c>
      <c r="G9" s="4">
        <v>8070</v>
      </c>
      <c r="H9" s="4" t="s">
        <v>34</v>
      </c>
      <c r="I9" s="4">
        <v>3341820276</v>
      </c>
      <c r="J9" s="4" t="s">
        <v>35</v>
      </c>
      <c r="K9" s="4" t="s">
        <v>36</v>
      </c>
      <c r="L9" s="6">
        <v>8394.85</v>
      </c>
      <c r="M9" s="6">
        <v>7631.68</v>
      </c>
      <c r="N9" s="5">
        <v>44567</v>
      </c>
      <c r="O9" s="4"/>
      <c r="P9" s="4" t="s">
        <v>37</v>
      </c>
    </row>
    <row r="10" spans="1:16" x14ac:dyDescent="0.25">
      <c r="A10" s="4" t="s">
        <v>17</v>
      </c>
      <c r="B10" s="5">
        <v>44500</v>
      </c>
      <c r="C10" s="4" t="str">
        <f>"258"</f>
        <v>258</v>
      </c>
      <c r="D10" s="4">
        <v>6063896481</v>
      </c>
      <c r="E10" s="5">
        <v>44517</v>
      </c>
      <c r="F10" s="4">
        <v>1750</v>
      </c>
      <c r="G10" s="4">
        <v>16815</v>
      </c>
      <c r="H10" s="4" t="s">
        <v>38</v>
      </c>
      <c r="I10" s="4">
        <v>4479310262</v>
      </c>
      <c r="J10" s="4" t="s">
        <v>39</v>
      </c>
      <c r="K10" s="4" t="s">
        <v>40</v>
      </c>
      <c r="L10" s="6">
        <v>12139</v>
      </c>
      <c r="M10" s="6">
        <v>9950</v>
      </c>
      <c r="N10" s="5">
        <v>44531</v>
      </c>
      <c r="O10" s="5">
        <v>44671</v>
      </c>
      <c r="P10" s="4" t="s">
        <v>21</v>
      </c>
    </row>
    <row r="11" spans="1:16" x14ac:dyDescent="0.25">
      <c r="A11" s="4" t="s">
        <v>17</v>
      </c>
      <c r="B11" s="5">
        <v>44476</v>
      </c>
      <c r="C11" s="4" t="str">
        <f>"2021120004529"</f>
        <v>2021120004529</v>
      </c>
      <c r="D11" s="4">
        <v>5921958403</v>
      </c>
      <c r="E11" s="5">
        <v>44494</v>
      </c>
      <c r="F11" s="4">
        <v>1607</v>
      </c>
      <c r="G11" s="4">
        <v>18587</v>
      </c>
      <c r="H11" s="4" t="s">
        <v>18</v>
      </c>
      <c r="I11" s="4">
        <v>2391510266</v>
      </c>
      <c r="J11" s="4" t="s">
        <v>19</v>
      </c>
      <c r="K11" s="4" t="s">
        <v>41</v>
      </c>
      <c r="L11" s="4">
        <v>833.75</v>
      </c>
      <c r="M11" s="4">
        <v>683.4</v>
      </c>
      <c r="N11" s="5">
        <v>44507</v>
      </c>
      <c r="O11" s="5">
        <v>44726</v>
      </c>
      <c r="P11" s="4" t="s">
        <v>21</v>
      </c>
    </row>
    <row r="12" spans="1:16" x14ac:dyDescent="0.25">
      <c r="A12" s="4" t="s">
        <v>17</v>
      </c>
      <c r="B12" s="5">
        <v>44475</v>
      </c>
      <c r="C12" s="4" t="str">
        <f>"2021036539"</f>
        <v>2021036539</v>
      </c>
      <c r="D12" s="4">
        <v>5907482238</v>
      </c>
      <c r="E12" s="5">
        <v>44477</v>
      </c>
      <c r="F12" s="4">
        <v>1519</v>
      </c>
      <c r="G12" s="4">
        <v>16880</v>
      </c>
      <c r="H12" s="4" t="s">
        <v>42</v>
      </c>
      <c r="I12" s="4">
        <v>5754381001</v>
      </c>
      <c r="J12" s="4" t="s">
        <v>43</v>
      </c>
      <c r="K12" s="4" t="s">
        <v>44</v>
      </c>
      <c r="L12" s="4">
        <v>183</v>
      </c>
      <c r="M12" s="4">
        <v>150</v>
      </c>
      <c r="N12" s="5">
        <v>44505</v>
      </c>
      <c r="O12" s="4"/>
      <c r="P12" s="4" t="s">
        <v>37</v>
      </c>
    </row>
    <row r="13" spans="1:16" x14ac:dyDescent="0.25">
      <c r="A13" s="4" t="s">
        <v>17</v>
      </c>
      <c r="B13" s="5">
        <v>44377</v>
      </c>
      <c r="C13" s="4" t="str">
        <f>"517P21"</f>
        <v>517P21</v>
      </c>
      <c r="D13" s="4">
        <v>5369797369</v>
      </c>
      <c r="E13" s="5">
        <v>44389</v>
      </c>
      <c r="F13" s="4">
        <v>1091</v>
      </c>
      <c r="G13" s="4">
        <v>19049</v>
      </c>
      <c r="H13" s="4" t="s">
        <v>45</v>
      </c>
      <c r="I13" s="4">
        <v>221230287</v>
      </c>
      <c r="J13" s="4" t="s">
        <v>46</v>
      </c>
      <c r="K13" s="4" t="s">
        <v>47</v>
      </c>
      <c r="L13" s="4">
        <v>140.54</v>
      </c>
      <c r="M13" s="4">
        <v>115.2</v>
      </c>
      <c r="N13" s="5">
        <v>44413</v>
      </c>
      <c r="O13" s="5">
        <v>44673</v>
      </c>
      <c r="P13" s="4" t="s">
        <v>37</v>
      </c>
    </row>
    <row r="14" spans="1:16" x14ac:dyDescent="0.25">
      <c r="A14" s="4" t="s">
        <v>48</v>
      </c>
      <c r="B14" s="5">
        <v>44370</v>
      </c>
      <c r="C14" s="4" t="str">
        <f>"193"</f>
        <v>193</v>
      </c>
      <c r="D14" s="4">
        <v>5292475259</v>
      </c>
      <c r="E14" s="5">
        <v>44376</v>
      </c>
      <c r="F14" s="4">
        <v>1047</v>
      </c>
      <c r="G14" s="4">
        <v>22600</v>
      </c>
      <c r="H14" s="4" t="s">
        <v>49</v>
      </c>
      <c r="I14" s="4">
        <v>4145500270</v>
      </c>
      <c r="J14" s="4" t="s">
        <v>50</v>
      </c>
      <c r="K14" s="4" t="s">
        <v>51</v>
      </c>
      <c r="L14" s="6">
        <v>-5136.8100000000004</v>
      </c>
      <c r="M14" s="6">
        <v>-4210.5</v>
      </c>
      <c r="N14" s="5">
        <v>44400</v>
      </c>
      <c r="O14" s="4"/>
      <c r="P14" s="4" t="s">
        <v>52</v>
      </c>
    </row>
    <row r="15" spans="1:16" x14ac:dyDescent="0.25">
      <c r="A15" s="4" t="s">
        <v>17</v>
      </c>
      <c r="B15" s="5">
        <v>44343</v>
      </c>
      <c r="C15" s="4" t="str">
        <f>"IT00121V0100016"</f>
        <v>IT00121V0100016</v>
      </c>
      <c r="D15" s="4">
        <v>5132318938</v>
      </c>
      <c r="E15" s="5">
        <v>44347</v>
      </c>
      <c r="F15" s="4">
        <v>889</v>
      </c>
      <c r="G15" s="4">
        <v>18615</v>
      </c>
      <c r="H15" s="4" t="s">
        <v>53</v>
      </c>
      <c r="I15" s="4">
        <v>3475190272</v>
      </c>
      <c r="J15" s="4" t="s">
        <v>54</v>
      </c>
      <c r="K15" s="4" t="s">
        <v>55</v>
      </c>
      <c r="L15" s="4">
        <v>130.54</v>
      </c>
      <c r="M15" s="4">
        <v>107</v>
      </c>
      <c r="N15" s="5">
        <v>44374</v>
      </c>
      <c r="O15" s="4"/>
      <c r="P15" s="4" t="s">
        <v>32</v>
      </c>
    </row>
    <row r="16" spans="1:16" x14ac:dyDescent="0.25">
      <c r="A16" s="4" t="s">
        <v>48</v>
      </c>
      <c r="B16" s="5">
        <v>44287</v>
      </c>
      <c r="C16" s="4" t="str">
        <f>"2540265"</f>
        <v>2540265</v>
      </c>
      <c r="D16" s="4">
        <v>4824204934</v>
      </c>
      <c r="E16" s="5">
        <v>44347</v>
      </c>
      <c r="F16" s="4">
        <v>904</v>
      </c>
      <c r="G16" s="4">
        <v>19637</v>
      </c>
      <c r="H16" s="4" t="s">
        <v>56</v>
      </c>
      <c r="I16" s="4">
        <v>4107060966</v>
      </c>
      <c r="J16" s="4" t="s">
        <v>57</v>
      </c>
      <c r="K16" s="4" t="s">
        <v>58</v>
      </c>
      <c r="L16" s="4">
        <v>-25.35</v>
      </c>
      <c r="M16" s="4">
        <v>-25.35</v>
      </c>
      <c r="N16" s="5">
        <v>44318</v>
      </c>
      <c r="O16" s="4"/>
      <c r="P16" s="4" t="s">
        <v>59</v>
      </c>
    </row>
    <row r="17" spans="1:16" x14ac:dyDescent="0.25">
      <c r="A17" s="4" t="s">
        <v>48</v>
      </c>
      <c r="B17" s="5">
        <v>44287</v>
      </c>
      <c r="C17" s="4" t="str">
        <f>"2540266"</f>
        <v>2540266</v>
      </c>
      <c r="D17" s="4">
        <v>4824201151</v>
      </c>
      <c r="E17" s="5">
        <v>44347</v>
      </c>
      <c r="F17" s="4">
        <v>905</v>
      </c>
      <c r="G17" s="4">
        <v>19637</v>
      </c>
      <c r="H17" s="4" t="s">
        <v>56</v>
      </c>
      <c r="I17" s="4">
        <v>4107060966</v>
      </c>
      <c r="J17" s="4" t="s">
        <v>57</v>
      </c>
      <c r="K17" s="4" t="s">
        <v>60</v>
      </c>
      <c r="L17" s="4">
        <v>-25.35</v>
      </c>
      <c r="M17" s="4">
        <v>-25.35</v>
      </c>
      <c r="N17" s="5">
        <v>44318</v>
      </c>
      <c r="O17" s="4"/>
      <c r="P17" s="4" t="s">
        <v>59</v>
      </c>
    </row>
    <row r="18" spans="1:16" x14ac:dyDescent="0.25">
      <c r="A18" s="4" t="s">
        <v>48</v>
      </c>
      <c r="B18" s="5">
        <v>44287</v>
      </c>
      <c r="C18" s="4" t="str">
        <f>"2540267"</f>
        <v>2540267</v>
      </c>
      <c r="D18" s="4">
        <v>4824202512</v>
      </c>
      <c r="E18" s="5">
        <v>44347</v>
      </c>
      <c r="F18" s="4">
        <v>906</v>
      </c>
      <c r="G18" s="4">
        <v>19637</v>
      </c>
      <c r="H18" s="4" t="s">
        <v>56</v>
      </c>
      <c r="I18" s="4">
        <v>4107060966</v>
      </c>
      <c r="J18" s="4" t="s">
        <v>57</v>
      </c>
      <c r="K18" s="4" t="s">
        <v>61</v>
      </c>
      <c r="L18" s="4">
        <v>-25.35</v>
      </c>
      <c r="M18" s="4">
        <v>-25.35</v>
      </c>
      <c r="N18" s="5">
        <v>44318</v>
      </c>
      <c r="O18" s="4"/>
      <c r="P18" s="4" t="s">
        <v>59</v>
      </c>
    </row>
    <row r="19" spans="1:16" x14ac:dyDescent="0.25">
      <c r="A19" s="4" t="s">
        <v>17</v>
      </c>
      <c r="B19" s="5">
        <v>44285</v>
      </c>
      <c r="C19" s="4" t="str">
        <f>"80"</f>
        <v>80</v>
      </c>
      <c r="D19" s="4">
        <v>4859437169</v>
      </c>
      <c r="E19" s="5">
        <v>44335</v>
      </c>
      <c r="F19" s="4">
        <v>829</v>
      </c>
      <c r="G19" s="4">
        <v>22600</v>
      </c>
      <c r="H19" s="4" t="s">
        <v>49</v>
      </c>
      <c r="I19" s="4">
        <v>4145500270</v>
      </c>
      <c r="J19" s="4" t="s">
        <v>50</v>
      </c>
      <c r="K19" s="4" t="s">
        <v>62</v>
      </c>
      <c r="L19" s="6">
        <v>5136.8100000000004</v>
      </c>
      <c r="M19" s="6">
        <v>4210.5</v>
      </c>
      <c r="N19" s="5">
        <v>44326</v>
      </c>
      <c r="O19" s="4"/>
      <c r="P19" s="4" t="s">
        <v>52</v>
      </c>
    </row>
    <row r="20" spans="1:16" x14ac:dyDescent="0.25">
      <c r="A20" s="4" t="s">
        <v>48</v>
      </c>
      <c r="B20" s="5">
        <v>44104</v>
      </c>
      <c r="C20" s="4" t="str">
        <f>"1503"</f>
        <v>1503</v>
      </c>
      <c r="D20" s="4">
        <v>3843611627</v>
      </c>
      <c r="E20" s="5">
        <v>44119</v>
      </c>
      <c r="F20" s="4">
        <v>1653</v>
      </c>
      <c r="G20" s="4">
        <v>17285</v>
      </c>
      <c r="H20" s="4" t="s">
        <v>63</v>
      </c>
      <c r="I20" s="4">
        <v>4145490274</v>
      </c>
      <c r="J20" s="4" t="s">
        <v>64</v>
      </c>
      <c r="K20" s="4" t="s">
        <v>65</v>
      </c>
      <c r="L20" s="4">
        <v>-226.46</v>
      </c>
      <c r="M20" s="4">
        <v>-185.62</v>
      </c>
      <c r="N20" s="5">
        <v>44148</v>
      </c>
      <c r="O20" s="4"/>
      <c r="P20" s="4" t="s">
        <v>52</v>
      </c>
    </row>
    <row r="21" spans="1:16" x14ac:dyDescent="0.25">
      <c r="A21" s="4" t="s">
        <v>17</v>
      </c>
      <c r="B21" s="5">
        <v>44104</v>
      </c>
      <c r="C21" s="4" t="str">
        <f>"1504"</f>
        <v>1504</v>
      </c>
      <c r="D21" s="4">
        <v>3843613105</v>
      </c>
      <c r="E21" s="5">
        <v>44119</v>
      </c>
      <c r="F21" s="4">
        <v>1654</v>
      </c>
      <c r="G21" s="4">
        <v>17285</v>
      </c>
      <c r="H21" s="4" t="s">
        <v>63</v>
      </c>
      <c r="I21" s="4">
        <v>4145490274</v>
      </c>
      <c r="J21" s="4" t="s">
        <v>64</v>
      </c>
      <c r="K21" s="4" t="s">
        <v>66</v>
      </c>
      <c r="L21" s="4">
        <v>226.46</v>
      </c>
      <c r="M21" s="4">
        <v>185.62</v>
      </c>
      <c r="N21" s="5">
        <v>44148</v>
      </c>
      <c r="O21" s="4"/>
      <c r="P21" s="4" t="s">
        <v>52</v>
      </c>
    </row>
    <row r="22" spans="1:16" x14ac:dyDescent="0.25">
      <c r="A22" s="4" t="s">
        <v>48</v>
      </c>
      <c r="B22" s="5">
        <v>43982</v>
      </c>
      <c r="C22" s="4" t="str">
        <f>"2000228/D"</f>
        <v>2000228/D</v>
      </c>
      <c r="D22" s="4">
        <v>3122535553</v>
      </c>
      <c r="E22" s="5">
        <v>43998</v>
      </c>
      <c r="F22" s="4">
        <v>1046</v>
      </c>
      <c r="G22" s="4">
        <v>1031</v>
      </c>
      <c r="H22" s="4" t="s">
        <v>67</v>
      </c>
      <c r="I22" s="4">
        <v>1898930274</v>
      </c>
      <c r="J22" s="4" t="s">
        <v>68</v>
      </c>
      <c r="K22" s="4" t="s">
        <v>69</v>
      </c>
      <c r="L22" s="6">
        <v>-3090.97</v>
      </c>
      <c r="M22" s="6">
        <v>-2943.78</v>
      </c>
      <c r="N22" s="5">
        <v>44025</v>
      </c>
      <c r="O22" s="4"/>
      <c r="P22" s="4" t="s">
        <v>70</v>
      </c>
    </row>
    <row r="23" spans="1:16" x14ac:dyDescent="0.25">
      <c r="A23" s="4" t="s">
        <v>17</v>
      </c>
      <c r="B23" s="5">
        <v>43982</v>
      </c>
      <c r="C23" s="4" t="str">
        <f>"FP.51"</f>
        <v>FP.51</v>
      </c>
      <c r="D23" s="4">
        <v>3093423220</v>
      </c>
      <c r="E23" s="5">
        <v>43992</v>
      </c>
      <c r="F23" s="4">
        <v>1033</v>
      </c>
      <c r="G23" s="4">
        <v>6897</v>
      </c>
      <c r="H23" s="4" t="s">
        <v>71</v>
      </c>
      <c r="I23" s="4"/>
      <c r="J23" s="4" t="s">
        <v>72</v>
      </c>
      <c r="K23" s="4" t="s">
        <v>73</v>
      </c>
      <c r="L23" s="4">
        <v>133</v>
      </c>
      <c r="M23" s="4">
        <v>133</v>
      </c>
      <c r="N23" s="5">
        <v>44043</v>
      </c>
      <c r="O23" s="4"/>
      <c r="P23" s="4" t="s">
        <v>74</v>
      </c>
    </row>
    <row r="24" spans="1:16" x14ac:dyDescent="0.25">
      <c r="A24" s="4" t="s">
        <v>17</v>
      </c>
      <c r="B24" s="5">
        <v>43964</v>
      </c>
      <c r="C24" s="4" t="str">
        <f>"2000184/D"</f>
        <v>2000184/D</v>
      </c>
      <c r="D24" s="4">
        <v>2968245435</v>
      </c>
      <c r="E24" s="5">
        <v>43985</v>
      </c>
      <c r="F24" s="4">
        <v>982</v>
      </c>
      <c r="G24" s="4">
        <v>1031</v>
      </c>
      <c r="H24" s="4" t="s">
        <v>67</v>
      </c>
      <c r="I24" s="4">
        <v>1898930274</v>
      </c>
      <c r="J24" s="4" t="s">
        <v>68</v>
      </c>
      <c r="K24" s="4" t="s">
        <v>75</v>
      </c>
      <c r="L24" s="6">
        <v>1545.48</v>
      </c>
      <c r="M24" s="4">
        <v>476.55</v>
      </c>
      <c r="N24" s="5">
        <v>44012</v>
      </c>
      <c r="O24" s="4"/>
      <c r="P24" s="4" t="s">
        <v>70</v>
      </c>
    </row>
    <row r="25" spans="1:16" x14ac:dyDescent="0.25">
      <c r="A25" s="4" t="s">
        <v>17</v>
      </c>
      <c r="B25" s="5">
        <v>43964</v>
      </c>
      <c r="C25" s="4" t="str">
        <f>"2000185/D"</f>
        <v>2000185/D</v>
      </c>
      <c r="D25" s="4">
        <v>2968268372</v>
      </c>
      <c r="E25" s="5">
        <v>43990</v>
      </c>
      <c r="F25" s="4">
        <v>985</v>
      </c>
      <c r="G25" s="4">
        <v>1031</v>
      </c>
      <c r="H25" s="4" t="s">
        <v>67</v>
      </c>
      <c r="I25" s="4">
        <v>1898930274</v>
      </c>
      <c r="J25" s="4" t="s">
        <v>68</v>
      </c>
      <c r="K25" s="4"/>
      <c r="L25" s="6">
        <v>1545.48</v>
      </c>
      <c r="M25" s="6">
        <v>1471.89</v>
      </c>
      <c r="N25" s="5">
        <v>44012</v>
      </c>
      <c r="O25" s="4"/>
      <c r="P25" s="4" t="s">
        <v>70</v>
      </c>
    </row>
    <row r="26" spans="1:16" x14ac:dyDescent="0.25">
      <c r="A26" s="4" t="s">
        <v>17</v>
      </c>
      <c r="B26" s="5">
        <v>43927</v>
      </c>
      <c r="C26" s="4" t="str">
        <f>"4220420800012466"</f>
        <v>4220420800012466</v>
      </c>
      <c r="D26" s="4">
        <v>2850286104</v>
      </c>
      <c r="E26" s="5">
        <v>43942</v>
      </c>
      <c r="F26" s="4">
        <v>771</v>
      </c>
      <c r="G26" s="4">
        <v>8571</v>
      </c>
      <c r="H26" s="4" t="s">
        <v>76</v>
      </c>
      <c r="I26" s="4">
        <v>488410010</v>
      </c>
      <c r="J26" s="4" t="s">
        <v>77</v>
      </c>
      <c r="K26" s="4" t="s">
        <v>78</v>
      </c>
      <c r="L26" s="4">
        <v>169.47</v>
      </c>
      <c r="M26" s="4">
        <v>139.06</v>
      </c>
      <c r="N26" s="5">
        <v>43970</v>
      </c>
      <c r="O26" s="4"/>
      <c r="P26" s="4" t="s">
        <v>79</v>
      </c>
    </row>
    <row r="27" spans="1:16" x14ac:dyDescent="0.25">
      <c r="A27" s="4" t="s">
        <v>48</v>
      </c>
      <c r="B27" s="5">
        <v>43903</v>
      </c>
      <c r="C27" s="4" t="str">
        <f>"302080037788"</f>
        <v>302080037788</v>
      </c>
      <c r="D27" s="4">
        <v>2702199786</v>
      </c>
      <c r="E27" s="5">
        <v>43922</v>
      </c>
      <c r="F27" s="4">
        <v>682</v>
      </c>
      <c r="G27" s="4">
        <v>8571</v>
      </c>
      <c r="H27" s="4" t="s">
        <v>76</v>
      </c>
      <c r="I27" s="4">
        <v>488410010</v>
      </c>
      <c r="J27" s="4" t="s">
        <v>77</v>
      </c>
      <c r="K27" s="4" t="s">
        <v>80</v>
      </c>
      <c r="L27" s="4">
        <v>-69.53</v>
      </c>
      <c r="M27" s="4">
        <v>-69.53</v>
      </c>
      <c r="N27" s="5">
        <v>43936</v>
      </c>
      <c r="O27" s="4"/>
      <c r="P27" s="4" t="s">
        <v>79</v>
      </c>
    </row>
    <row r="28" spans="1:16" x14ac:dyDescent="0.25">
      <c r="A28" s="4" t="s">
        <v>48</v>
      </c>
      <c r="B28" s="5">
        <v>43903</v>
      </c>
      <c r="C28" s="4" t="str">
        <f>"302080037797"</f>
        <v>302080037797</v>
      </c>
      <c r="D28" s="4">
        <v>2702198106</v>
      </c>
      <c r="E28" s="5">
        <v>43922</v>
      </c>
      <c r="F28" s="4">
        <v>683</v>
      </c>
      <c r="G28" s="4">
        <v>8571</v>
      </c>
      <c r="H28" s="4" t="s">
        <v>76</v>
      </c>
      <c r="I28" s="4">
        <v>488410010</v>
      </c>
      <c r="J28" s="4" t="s">
        <v>77</v>
      </c>
      <c r="K28" s="4" t="s">
        <v>80</v>
      </c>
      <c r="L28" s="4">
        <v>-69.53</v>
      </c>
      <c r="M28" s="4">
        <v>-69.53</v>
      </c>
      <c r="N28" s="5">
        <v>43936</v>
      </c>
      <c r="O28" s="4"/>
      <c r="P28" s="4" t="s">
        <v>79</v>
      </c>
    </row>
    <row r="29" spans="1:16" x14ac:dyDescent="0.25">
      <c r="A29" s="4" t="s">
        <v>48</v>
      </c>
      <c r="B29" s="5">
        <v>43881</v>
      </c>
      <c r="C29" s="4" t="str">
        <f>"379"</f>
        <v>379</v>
      </c>
      <c r="D29" s="4">
        <v>2609451153</v>
      </c>
      <c r="E29" s="5">
        <v>43910</v>
      </c>
      <c r="F29" s="4">
        <v>655</v>
      </c>
      <c r="G29" s="4">
        <v>17285</v>
      </c>
      <c r="H29" s="4" t="s">
        <v>63</v>
      </c>
      <c r="I29" s="4">
        <v>4145490274</v>
      </c>
      <c r="J29" s="4" t="s">
        <v>64</v>
      </c>
      <c r="K29" s="4" t="s">
        <v>81</v>
      </c>
      <c r="L29" s="4">
        <v>-226.46</v>
      </c>
      <c r="M29" s="4">
        <v>-226.46</v>
      </c>
      <c r="N29" s="5">
        <v>43923</v>
      </c>
      <c r="O29" s="4"/>
      <c r="P29" s="4" t="s">
        <v>52</v>
      </c>
    </row>
    <row r="30" spans="1:16" x14ac:dyDescent="0.25">
      <c r="A30" s="4" t="s">
        <v>17</v>
      </c>
      <c r="B30" s="5">
        <v>43881</v>
      </c>
      <c r="C30" s="4" t="str">
        <f>"380"</f>
        <v>380</v>
      </c>
      <c r="D30" s="4">
        <v>2609468792</v>
      </c>
      <c r="E30" s="5">
        <v>43910</v>
      </c>
      <c r="F30" s="4">
        <v>656</v>
      </c>
      <c r="G30" s="4">
        <v>17285</v>
      </c>
      <c r="H30" s="4" t="s">
        <v>63</v>
      </c>
      <c r="I30" s="4">
        <v>4145490274</v>
      </c>
      <c r="J30" s="4" t="s">
        <v>64</v>
      </c>
      <c r="K30" s="4" t="s">
        <v>82</v>
      </c>
      <c r="L30" s="4">
        <v>226.46</v>
      </c>
      <c r="M30" s="4">
        <v>185.62</v>
      </c>
      <c r="N30" s="5">
        <v>43923</v>
      </c>
      <c r="O30" s="4"/>
      <c r="P30" s="4" t="s">
        <v>52</v>
      </c>
    </row>
    <row r="31" spans="1:16" x14ac:dyDescent="0.25">
      <c r="A31" s="4" t="s">
        <v>17</v>
      </c>
      <c r="B31" s="5">
        <v>43864</v>
      </c>
      <c r="C31" s="4" t="str">
        <f>"0000106/PA"</f>
        <v>0000106/PA</v>
      </c>
      <c r="D31" s="4">
        <v>2431494607</v>
      </c>
      <c r="E31" s="5">
        <v>43867</v>
      </c>
      <c r="F31" s="4">
        <v>438</v>
      </c>
      <c r="G31" s="4">
        <v>19024</v>
      </c>
      <c r="H31" s="4" t="s">
        <v>83</v>
      </c>
      <c r="I31" s="4">
        <v>9680290013</v>
      </c>
      <c r="J31" s="4" t="s">
        <v>84</v>
      </c>
      <c r="K31" s="4" t="s">
        <v>85</v>
      </c>
      <c r="L31" s="6">
        <v>5213.9799999999996</v>
      </c>
      <c r="M31" s="6">
        <v>4273.75</v>
      </c>
      <c r="N31" s="5">
        <v>43894</v>
      </c>
      <c r="O31" s="4"/>
      <c r="P31" s="4" t="s">
        <v>26</v>
      </c>
    </row>
    <row r="32" spans="1:16" x14ac:dyDescent="0.25">
      <c r="A32" s="4" t="s">
        <v>48</v>
      </c>
      <c r="B32" s="5">
        <v>43861</v>
      </c>
      <c r="C32" s="4" t="str">
        <f>"1/4"</f>
        <v>1/4</v>
      </c>
      <c r="D32" s="4">
        <v>2421231217</v>
      </c>
      <c r="E32" s="5">
        <v>43864</v>
      </c>
      <c r="F32" s="4">
        <v>401</v>
      </c>
      <c r="G32" s="4">
        <v>19929</v>
      </c>
      <c r="H32" s="4" t="s">
        <v>86</v>
      </c>
      <c r="I32" s="4"/>
      <c r="J32" s="4" t="s">
        <v>87</v>
      </c>
      <c r="K32" s="4" t="s">
        <v>81</v>
      </c>
      <c r="L32" s="6">
        <v>-15413.48</v>
      </c>
      <c r="M32" s="6">
        <v>-12634</v>
      </c>
      <c r="N32" s="5">
        <v>43891</v>
      </c>
      <c r="O32" s="4"/>
      <c r="P32" s="4" t="s">
        <v>37</v>
      </c>
    </row>
    <row r="33" spans="1:16" x14ac:dyDescent="0.25">
      <c r="A33" s="4" t="s">
        <v>17</v>
      </c>
      <c r="B33" s="5">
        <v>43860</v>
      </c>
      <c r="C33" s="4" t="str">
        <f>"6/2"</f>
        <v>6/2</v>
      </c>
      <c r="D33" s="4">
        <v>2412979312</v>
      </c>
      <c r="E33" s="5">
        <v>43873</v>
      </c>
      <c r="F33" s="4">
        <v>463</v>
      </c>
      <c r="G33" s="4">
        <v>19929</v>
      </c>
      <c r="H33" s="4" t="s">
        <v>86</v>
      </c>
      <c r="I33" s="4"/>
      <c r="J33" s="4" t="s">
        <v>87</v>
      </c>
      <c r="K33" s="4" t="s">
        <v>88</v>
      </c>
      <c r="L33" s="6">
        <v>15413.48</v>
      </c>
      <c r="M33" s="6">
        <v>12634</v>
      </c>
      <c r="N33" s="5">
        <v>43890</v>
      </c>
      <c r="O33" s="4"/>
      <c r="P33" s="4" t="s">
        <v>37</v>
      </c>
    </row>
    <row r="34" spans="1:16" x14ac:dyDescent="0.25">
      <c r="A34" s="4" t="s">
        <v>17</v>
      </c>
      <c r="B34" s="5">
        <v>43812</v>
      </c>
      <c r="C34" s="4" t="str">
        <f>"0002153225"</f>
        <v>0002153225</v>
      </c>
      <c r="D34" s="4">
        <v>2156702815</v>
      </c>
      <c r="E34" s="5">
        <v>43829</v>
      </c>
      <c r="F34" s="4">
        <v>1869</v>
      </c>
      <c r="G34" s="4">
        <v>2231</v>
      </c>
      <c r="H34" s="4" t="s">
        <v>23</v>
      </c>
      <c r="I34" s="4">
        <v>6188330150</v>
      </c>
      <c r="J34" s="4" t="s">
        <v>24</v>
      </c>
      <c r="K34" s="4" t="s">
        <v>89</v>
      </c>
      <c r="L34" s="4">
        <v>460.82</v>
      </c>
      <c r="M34" s="4">
        <v>377.72</v>
      </c>
      <c r="N34" s="5">
        <v>43874</v>
      </c>
      <c r="O34" s="4"/>
      <c r="P34" s="4" t="s">
        <v>26</v>
      </c>
    </row>
    <row r="35" spans="1:16" x14ac:dyDescent="0.25">
      <c r="A35" s="4" t="s">
        <v>48</v>
      </c>
      <c r="B35" s="5">
        <v>43773</v>
      </c>
      <c r="C35" s="4" t="str">
        <f>"1054"</f>
        <v>1054</v>
      </c>
      <c r="D35" s="4">
        <v>1961366067</v>
      </c>
      <c r="E35" s="5">
        <v>43784</v>
      </c>
      <c r="F35" s="4">
        <v>1689</v>
      </c>
      <c r="G35" s="4">
        <v>17285</v>
      </c>
      <c r="H35" s="4" t="s">
        <v>63</v>
      </c>
      <c r="I35" s="4">
        <v>4145490274</v>
      </c>
      <c r="J35" s="4" t="s">
        <v>64</v>
      </c>
      <c r="K35" s="4" t="s">
        <v>90</v>
      </c>
      <c r="L35" s="4">
        <v>-226.46</v>
      </c>
      <c r="M35" s="4">
        <v>-226.46</v>
      </c>
      <c r="N35" s="5">
        <v>43812</v>
      </c>
      <c r="O35" s="4"/>
      <c r="P35" s="4" t="s">
        <v>52</v>
      </c>
    </row>
    <row r="36" spans="1:16" x14ac:dyDescent="0.25">
      <c r="A36" s="4" t="s">
        <v>17</v>
      </c>
      <c r="B36" s="5">
        <v>43762</v>
      </c>
      <c r="C36" s="4" t="str">
        <f>"1907260918"</f>
        <v>1907260918</v>
      </c>
      <c r="D36" s="4">
        <v>1835551426</v>
      </c>
      <c r="E36" s="5">
        <v>43766</v>
      </c>
      <c r="F36" s="4">
        <v>1548</v>
      </c>
      <c r="G36" s="4">
        <v>15814</v>
      </c>
      <c r="H36" s="4" t="s">
        <v>91</v>
      </c>
      <c r="I36" s="4"/>
      <c r="J36" s="4" t="s">
        <v>92</v>
      </c>
      <c r="K36" s="4" t="s">
        <v>93</v>
      </c>
      <c r="L36" s="6">
        <v>158600</v>
      </c>
      <c r="M36" s="6">
        <v>130000</v>
      </c>
      <c r="N36" s="5">
        <v>43799</v>
      </c>
      <c r="O36" s="4"/>
      <c r="P36" s="4" t="s">
        <v>32</v>
      </c>
    </row>
    <row r="37" spans="1:16" x14ac:dyDescent="0.25">
      <c r="A37" s="4" t="s">
        <v>48</v>
      </c>
      <c r="B37" s="5">
        <v>43762</v>
      </c>
      <c r="C37" s="4" t="str">
        <f>"1907260919"</f>
        <v>1907260919</v>
      </c>
      <c r="D37" s="4">
        <v>1835077116</v>
      </c>
      <c r="E37" s="5">
        <v>43766</v>
      </c>
      <c r="F37" s="4">
        <v>1547</v>
      </c>
      <c r="G37" s="4">
        <v>15814</v>
      </c>
      <c r="H37" s="4" t="s">
        <v>91</v>
      </c>
      <c r="I37" s="4"/>
      <c r="J37" s="4" t="s">
        <v>92</v>
      </c>
      <c r="K37" s="4" t="s">
        <v>93</v>
      </c>
      <c r="L37" s="6">
        <v>-158600</v>
      </c>
      <c r="M37" s="6">
        <v>-130000</v>
      </c>
      <c r="N37" s="5">
        <v>43793</v>
      </c>
      <c r="O37" s="4"/>
      <c r="P37" s="4" t="s">
        <v>32</v>
      </c>
    </row>
    <row r="38" spans="1:16" x14ac:dyDescent="0.25">
      <c r="A38" s="4" t="s">
        <v>48</v>
      </c>
      <c r="B38" s="5">
        <v>42726</v>
      </c>
      <c r="C38" s="4" t="str">
        <f>"04201600002306"</f>
        <v>04201600002306</v>
      </c>
      <c r="D38" s="4">
        <v>58807196</v>
      </c>
      <c r="E38" s="5">
        <v>42735</v>
      </c>
      <c r="F38" s="4">
        <v>2221</v>
      </c>
      <c r="G38" s="4">
        <v>18615</v>
      </c>
      <c r="H38" s="4" t="s">
        <v>53</v>
      </c>
      <c r="I38" s="4">
        <v>3475190272</v>
      </c>
      <c r="J38" s="4" t="s">
        <v>54</v>
      </c>
      <c r="K38" s="4" t="s">
        <v>94</v>
      </c>
      <c r="L38" s="4">
        <v>-247.53</v>
      </c>
      <c r="M38" s="4">
        <v>-239.24</v>
      </c>
      <c r="N38" s="5">
        <v>42763</v>
      </c>
      <c r="O38" s="4"/>
      <c r="P38" s="4" t="s">
        <v>59</v>
      </c>
    </row>
    <row r="39" spans="1:16" x14ac:dyDescent="0.25">
      <c r="A39" s="4" t="s">
        <v>48</v>
      </c>
      <c r="B39" s="5">
        <v>42726</v>
      </c>
      <c r="C39" s="4" t="str">
        <f>"04201600002307"</f>
        <v>04201600002307</v>
      </c>
      <c r="D39" s="4">
        <v>58807198</v>
      </c>
      <c r="E39" s="5">
        <v>42735</v>
      </c>
      <c r="F39" s="4">
        <v>2222</v>
      </c>
      <c r="G39" s="4">
        <v>18615</v>
      </c>
      <c r="H39" s="4" t="s">
        <v>53</v>
      </c>
      <c r="I39" s="4">
        <v>3475190272</v>
      </c>
      <c r="J39" s="4" t="s">
        <v>54</v>
      </c>
      <c r="K39" s="4" t="s">
        <v>94</v>
      </c>
      <c r="L39" s="4">
        <v>-1.83</v>
      </c>
      <c r="M39" s="4">
        <v>9.0500000000000007</v>
      </c>
      <c r="N39" s="5">
        <v>42763</v>
      </c>
      <c r="O39" s="4"/>
      <c r="P39" s="4" t="s">
        <v>59</v>
      </c>
    </row>
    <row r="40" spans="1:16" x14ac:dyDescent="0.25">
      <c r="A40" s="4" t="s">
        <v>48</v>
      </c>
      <c r="B40" s="5">
        <v>42216</v>
      </c>
      <c r="C40" s="4" t="str">
        <f>"150000350"</f>
        <v>150000350</v>
      </c>
      <c r="D40" s="4">
        <v>0</v>
      </c>
      <c r="E40" s="5">
        <v>42265</v>
      </c>
      <c r="F40" s="4">
        <v>1257</v>
      </c>
      <c r="G40" s="4">
        <v>12695</v>
      </c>
      <c r="H40" s="4" t="s">
        <v>95</v>
      </c>
      <c r="I40" s="4"/>
      <c r="J40" s="4" t="s">
        <v>96</v>
      </c>
      <c r="K40" s="4" t="s">
        <v>97</v>
      </c>
      <c r="L40" s="4">
        <v>-14.75</v>
      </c>
      <c r="M40" s="4">
        <v>-14.75</v>
      </c>
      <c r="N40" s="5">
        <v>42293</v>
      </c>
      <c r="O40" s="4"/>
      <c r="P40" s="4" t="s">
        <v>98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EXHG848930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Dessanai</dc:creator>
  <cp:lastModifiedBy>Riccardo Dessanai</cp:lastModifiedBy>
  <dcterms:created xsi:type="dcterms:W3CDTF">2022-06-21T10:31:14Z</dcterms:created>
  <dcterms:modified xsi:type="dcterms:W3CDTF">2022-06-21T10:31:14Z</dcterms:modified>
</cp:coreProperties>
</file>