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iccardo\Downloads\"/>
    </mc:Choice>
  </mc:AlternateContent>
  <xr:revisionPtr revIDLastSave="0" documentId="8_{BB79212A-BAA3-44B0-83C8-44F8714316C9}" xr6:coauthVersionLast="47" xr6:coauthVersionMax="47" xr10:uidLastSave="{00000000-0000-0000-0000-000000000000}"/>
  <bookViews>
    <workbookView xWindow="-120" yWindow="-120" windowWidth="29040" windowHeight="15840"/>
  </bookViews>
  <sheets>
    <sheet name="EXHG84849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<sst xmlns="http://schemas.openxmlformats.org/spreadsheetml/2006/main" count="226" uniqueCount="106">
  <si>
    <t>21-06-2022 -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</si>
  <si>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</si>
  <si>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</si>
  <si>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</si>
  <si>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</si>
  <si>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</si>
  <si>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</si>
  <si>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</si>
  <si>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</si>
  <si>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</si>
  <si>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</si>
  <si>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</si>
  <si>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</si>
  <si>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</si>
  <si>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</si>
  <si>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</si>
  <si>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</si>
  <si>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F</t>
  </si>
  <si>
    <t>PLANUM SRL</t>
  </si>
  <si>
    <t>IT04480300278</t>
  </si>
  <si>
    <t>Servizi tecnici per i lavori di realizzazione della viabilità di collegamento tra via Molino e via dello Sport 2° e 3° stralcio - SAL n. 2 - avanzamento 55,041% escluso CRE</t>
  </si>
  <si>
    <t>8GEF71</t>
  </si>
  <si>
    <t>ISSITALIA A. BARBATO SRL</t>
  </si>
  <si>
    <t>IT00215860289</t>
  </si>
  <si>
    <t>Servizio di pulizia ordinaria degli immobili comunali del Comune di Marcon - VE, effettuato nel mese di agosto 2020.</t>
  </si>
  <si>
    <t>AX6GD5</t>
  </si>
  <si>
    <t>PATTARO SRL</t>
  </si>
  <si>
    <t>IT02676730282</t>
  </si>
  <si>
    <t>REALIZZAZIONE VIABILITA' DI COLLEGAMENTO TRA VIA MOLINO E VIA DELLO SPORT 2 E 3 STRALCIO - S.A.L. n.2 AL 20.08.2020</t>
  </si>
  <si>
    <t>SOCIETA' COOPERATIVA SOCIALE LIBERTA' ONLUS</t>
  </si>
  <si>
    <t>IT00703690271</t>
  </si>
  <si>
    <t>LAVORI DI FORMAZIONE PAVIMENTAZIONI E POSA DI STRUTTURE GIOCO</t>
  </si>
  <si>
    <t>RX2W4B</t>
  </si>
  <si>
    <t>ABACO S.P.A.</t>
  </si>
  <si>
    <t>IT02391510266</t>
  </si>
  <si>
    <t>CONTRATTO DI GESTIONE E RISCOSSIONE DELL'IMPOSTA SULLA PUBBLICITA' (PERIODO 01.07.20 / 31.07.2020)</t>
  </si>
  <si>
    <t>8GSGNI</t>
  </si>
  <si>
    <t>Servizio di pulizia ordinaria del Centro Culturale del Comune di Marcon - VE, nel mese di luglio '20.</t>
  </si>
  <si>
    <t>Servizio di pulizia ordinaria del Centro Culturale del Comune di Marcon - VE, effettuato nel mese di maggio 2020 - servizio ridotto per emergenza Covid-19.</t>
  </si>
  <si>
    <t>Servizio di pulizia ordinaria degli immobili comunali del Comune di Marcon - VE, effettuato nel mese di aprile 2020.</t>
  </si>
  <si>
    <t>Servizio di pulizia ordinaria degli immobili comunali del Comune di Marcon - VE, effettuato nel mese di maggio 2020.</t>
  </si>
  <si>
    <t>Servizio di pulizia ordinaria degli immobili comunali del Comune di Marcon - VE, effettuato nel mese di giugno 2020.</t>
  </si>
  <si>
    <t>Servizio di pulizia ordinaria del Centro Culturale del Comune di Marcon - VE, effettuato nel mese di giugno 2020 - mese intero per riattivazione servizio.</t>
  </si>
  <si>
    <t>POLAB LABORATORIO ELETTROMAGNETICO SRL</t>
  </si>
  <si>
    <t>IT01920640503</t>
  </si>
  <si>
    <t>Canone di locazione Iliad Italia Via Pialoi _II rata 2020</t>
  </si>
  <si>
    <t>C2BJZ4</t>
  </si>
  <si>
    <t>N</t>
  </si>
  <si>
    <t>COOPERATIVA SOCIALE SERV.ASSOCIATI SCARL</t>
  </si>
  <si>
    <t>IT01898930274</t>
  </si>
  <si>
    <t>STORNO TOT. NS. FT. 184/D DEL 13/05/20 + STORNO TOT. NS. FT. 185/D DEL 13/05/20</t>
  </si>
  <si>
    <t>VJSY3H</t>
  </si>
  <si>
    <t>ANALISI MEDICHE PAVANELLO S.R.L.</t>
  </si>
  <si>
    <t>IT01506340288</t>
  </si>
  <si>
    <t>Prestazioni di Medicina del Lavoro Periodo 01-05-2020 - 31-05-2020</t>
  </si>
  <si>
    <t>D8B86T</t>
  </si>
  <si>
    <t>FASTWEB SPA</t>
  </si>
  <si>
    <t>IT12878470157</t>
  </si>
  <si>
    <t>Profilo S0 da 1.06.2020 a 18.06.2020</t>
  </si>
  <si>
    <t>4Y1YG1</t>
  </si>
  <si>
    <t>EVO RECAPITI SRL</t>
  </si>
  <si>
    <t>IT04326750272</t>
  </si>
  <si>
    <t>Servizio di recapito per Vs. conto Periodo: MAGGIO 2020 CIG: Z281FA6F61 Posta Ordinaria</t>
  </si>
  <si>
    <t>ZXJNN6</t>
  </si>
  <si>
    <t>IRIDEOS SPA</t>
  </si>
  <si>
    <t>IT09995550960</t>
  </si>
  <si>
    <t>Storno Doc. 0012001729/2019 - DISDETTA / Storno Doc. 0012002291/2019 - DISDETTA / 0012001215/2020 - DISDETTA / Storno Doc. 0012002018/2020 - DISDETTA</t>
  </si>
  <si>
    <t>TRASPORTO SCOLASTICO DISABILI APRILE 2020</t>
  </si>
  <si>
    <t>I rata 2020_Canone di locazione antenna situata nel Parco dello Zero</t>
  </si>
  <si>
    <t>II semestre 2020_Canone di locazione antenna Galata Via Foscolo</t>
  </si>
  <si>
    <t>TELECOM ITALIA S.P.A.</t>
  </si>
  <si>
    <t>IT00488410010</t>
  </si>
  <si>
    <t>3BIM 2020</t>
  </si>
  <si>
    <t>UF2TWZ</t>
  </si>
  <si>
    <t>PROFILO S0</t>
  </si>
  <si>
    <t>NOTA A CREDITO TRAFFICO GPRS PREPAGATO CONTRATTI BUNDLED</t>
  </si>
  <si>
    <t>AUTOSERVICE CAZZIOLATO S.R.L. SOCIETA' UNIPERSONALE</t>
  </si>
  <si>
    <t>IT04145490274</t>
  </si>
  <si>
    <t>NOTA DI CREDITO</t>
  </si>
  <si>
    <t>X0PW7P</t>
  </si>
  <si>
    <t>MANUTENZIONE VEICOLI</t>
  </si>
  <si>
    <t>COOPERATIVA SOCIALE BARBARA B</t>
  </si>
  <si>
    <t>IT09680290013</t>
  </si>
  <si>
    <t>SERVIZI CIMITERIALI GENNAIO 2020</t>
  </si>
  <si>
    <t>XXYEQ1</t>
  </si>
  <si>
    <t>ALADINO SOCIETA' COOPERATIVA SOCIALE</t>
  </si>
  <si>
    <t>IT02935310272</t>
  </si>
  <si>
    <t>faatura errata</t>
  </si>
  <si>
    <t>MAGGIOLI EDITORE S.P.A.</t>
  </si>
  <si>
    <t>IT02066400405</t>
  </si>
  <si>
    <t>FOGLI PER REGISTRI DI STATO CIVILE STAMPATI SU CARTA FABRIANO CON STEMMA DELLA REPUBBLICA IN FILIGRANA - PER PROGRAMMA HALLEY CON SOLO RIQUADRO E RIGA VERTICALE DIVISORIA ANNOTAZIONI</t>
  </si>
  <si>
    <t>RIPARAZIONE VEICOLO COMUNALE</t>
  </si>
  <si>
    <t>TERNA RETE ITALIA SPA</t>
  </si>
  <si>
    <t>IT11799181000</t>
  </si>
  <si>
    <t>Variante aerea alla linea elettrica Rete Srl 23.006E1 Spinea RT Fossalta RT interferente con il progetto di una nuova viabilità in comune di Marcon</t>
  </si>
  <si>
    <t>OFFICINA CCC DI FERRARESE CARLO E CHIARA S.N.C.</t>
  </si>
  <si>
    <t>IT02072910272</t>
  </si>
  <si>
    <t>CUSTODIA AUTO DAL 05/10/2016 AL 02/01/2017</t>
  </si>
  <si>
    <t>PIAVE SERVIZI SPA</t>
  </si>
  <si>
    <t>IT03475190272</t>
  </si>
  <si>
    <t>NOTA DI CREDITO IMPIANTO DI IRRIGAZIONE- TERZO TRIMESTRE 2016</t>
  </si>
  <si>
    <t>3RKHXE</t>
  </si>
  <si>
    <t>PRESS DI SRL</t>
  </si>
  <si>
    <t>IT03864370964</t>
  </si>
  <si>
    <t>RIVISTA WIRED</t>
  </si>
  <si>
    <t>PY5NEN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</si>
</sst>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tabSelected="1" workbookViewId="0"/>
  </sheetViews>
  <sheetFormatPr defaultRowHeight="15" x14ac:dyDescent="0.2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13.28515625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 x14ac:dyDescent="0.25">
      <c r="A1" s="1" t="s">
        <v>0</v>
      </c>
      <c r="B1" s="2">
        <v>0.51508101851851851</v>
      </c>
    </row>
    <row r="2" spans="1:1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x14ac:dyDescent="0.25">
      <c r="A3" s="4" t="s">
        <v>17</v>
      </c>
      <c r="B3" s="5">
        <v>44074</v>
      </c>
      <c r="C3" s="4" t="str">
        <f>"FT20_066"</f>
        <v>FT20_066</v>
      </c>
      <c r="D3" s="4">
        <v>3563430350</v>
      </c>
      <c r="E3" s="5">
        <v>44084</v>
      </c>
      <c r="F3" s="4">
        <v>1504</v>
      </c>
      <c r="G3" s="4">
        <v>19861</v>
      </c>
      <c r="H3" s="4" t="s">
        <v>18</v>
      </c>
      <c r="I3" s="4">
        <v>4480300278</v>
      </c>
      <c r="J3" s="4" t="s">
        <v>19</v>
      </c>
      <c r="K3" s="4" t="s">
        <v>20</v>
      </c>
      <c r="L3" s="6">
        <v>5719.74</v>
      </c>
      <c r="M3" s="6">
        <v>4688.3100000000004</v>
      </c>
      <c r="N3" s="5">
        <v>44104</v>
      </c>
      <c r="O3" s="5">
        <v>44159</v>
      </c>
      <c r="P3" s="4" t="s">
        <v>21</v>
      </c>
    </row>
    <row r="4" spans="1:16" x14ac:dyDescent="0.25">
      <c r="A4" s="4" t="s">
        <v>17</v>
      </c>
      <c r="B4" s="5">
        <v>44074</v>
      </c>
      <c r="C4" s="4" t="str">
        <f>"11.1029/20"</f>
        <v>11.1029/20</v>
      </c>
      <c r="D4" s="4">
        <v>3561282613</v>
      </c>
      <c r="E4" s="5">
        <v>44088</v>
      </c>
      <c r="F4" s="4">
        <v>1508</v>
      </c>
      <c r="G4" s="4">
        <v>19956</v>
      </c>
      <c r="H4" s="4" t="s">
        <v>22</v>
      </c>
      <c r="I4" s="4">
        <v>215860289</v>
      </c>
      <c r="J4" s="4" t="s">
        <v>23</v>
      </c>
      <c r="K4" s="4" t="s">
        <v>24</v>
      </c>
      <c r="L4" s="6">
        <v>4893.76</v>
      </c>
      <c r="M4" s="6">
        <v>4011.28</v>
      </c>
      <c r="N4" s="5">
        <v>44104</v>
      </c>
      <c r="O4" s="5">
        <v>44105</v>
      </c>
      <c r="P4" s="4" t="s">
        <v>25</v>
      </c>
    </row>
    <row r="5" spans="1:16" x14ac:dyDescent="0.25">
      <c r="A5" s="4" t="s">
        <v>17</v>
      </c>
      <c r="B5" s="5">
        <v>44071</v>
      </c>
      <c r="C5" s="4" t="str">
        <f>"20/02"</f>
        <v>20/02</v>
      </c>
      <c r="D5" s="4">
        <v>3548918659</v>
      </c>
      <c r="E5" s="5">
        <v>44076</v>
      </c>
      <c r="F5" s="4">
        <v>1471</v>
      </c>
      <c r="G5" s="4">
        <v>21338</v>
      </c>
      <c r="H5" s="4" t="s">
        <v>26</v>
      </c>
      <c r="I5" s="4">
        <v>2676730282</v>
      </c>
      <c r="J5" s="4" t="s">
        <v>27</v>
      </c>
      <c r="K5" s="4" t="s">
        <v>28</v>
      </c>
      <c r="L5" s="6">
        <v>293700</v>
      </c>
      <c r="M5" s="6">
        <v>267000</v>
      </c>
      <c r="N5" s="5">
        <v>44104</v>
      </c>
      <c r="O5" s="5">
        <v>44106</v>
      </c>
      <c r="P5" s="4" t="s">
        <v>21</v>
      </c>
    </row>
    <row r="6" spans="1:16" x14ac:dyDescent="0.25">
      <c r="A6" s="4" t="s">
        <v>17</v>
      </c>
      <c r="B6" s="5">
        <v>44063</v>
      </c>
      <c r="C6" s="4" t="str">
        <f>"510"</f>
        <v>510</v>
      </c>
      <c r="D6" s="4">
        <v>3518633324</v>
      </c>
      <c r="E6" s="5">
        <v>44067</v>
      </c>
      <c r="F6" s="4">
        <v>1457</v>
      </c>
      <c r="G6" s="4">
        <v>2059</v>
      </c>
      <c r="H6" s="4" t="s">
        <v>29</v>
      </c>
      <c r="I6" s="4">
        <v>703690271</v>
      </c>
      <c r="J6" s="4" t="s">
        <v>30</v>
      </c>
      <c r="K6" s="4" t="s">
        <v>31</v>
      </c>
      <c r="L6" s="6">
        <v>13298</v>
      </c>
      <c r="M6" s="6">
        <v>10900</v>
      </c>
      <c r="N6" s="5">
        <v>44094</v>
      </c>
      <c r="O6" s="5">
        <v>44105</v>
      </c>
      <c r="P6" s="4" t="s">
        <v>32</v>
      </c>
    </row>
    <row r="7" spans="1:16" x14ac:dyDescent="0.25">
      <c r="A7" s="4" t="s">
        <v>17</v>
      </c>
      <c r="B7" s="5">
        <v>44049</v>
      </c>
      <c r="C7" s="4" t="str">
        <f>"2020120003345"</f>
        <v>2020120003345</v>
      </c>
      <c r="D7" s="4">
        <v>3449343675</v>
      </c>
      <c r="E7" s="5">
        <v>44067</v>
      </c>
      <c r="F7" s="4">
        <v>1444</v>
      </c>
      <c r="G7" s="4">
        <v>18587</v>
      </c>
      <c r="H7" s="4" t="s">
        <v>33</v>
      </c>
      <c r="I7" s="4">
        <v>2391510266</v>
      </c>
      <c r="J7" s="4" t="s">
        <v>34</v>
      </c>
      <c r="K7" s="4" t="s">
        <v>35</v>
      </c>
      <c r="L7" s="4">
        <v>367.02</v>
      </c>
      <c r="M7" s="4">
        <v>300.83999999999997</v>
      </c>
      <c r="N7" s="5">
        <v>44080</v>
      </c>
      <c r="O7" s="5">
        <v>44125</v>
      </c>
      <c r="P7" s="4" t="s">
        <v>36</v>
      </c>
    </row>
    <row r="8" spans="1:16" x14ac:dyDescent="0.25">
      <c r="A8" s="4" t="s">
        <v>17</v>
      </c>
      <c r="B8" s="5">
        <v>44043</v>
      </c>
      <c r="C8" s="4" t="str">
        <f>"11.0874/20"</f>
        <v>11.0874/20</v>
      </c>
      <c r="D8" s="4">
        <v>3466141797</v>
      </c>
      <c r="E8" s="5">
        <v>44055</v>
      </c>
      <c r="F8" s="4">
        <v>1323</v>
      </c>
      <c r="G8" s="4">
        <v>19956</v>
      </c>
      <c r="H8" s="4" t="s">
        <v>22</v>
      </c>
      <c r="I8" s="4">
        <v>215860289</v>
      </c>
      <c r="J8" s="4" t="s">
        <v>23</v>
      </c>
      <c r="K8" s="4" t="s">
        <v>37</v>
      </c>
      <c r="L8" s="6">
        <v>2402.6999999999998</v>
      </c>
      <c r="M8" s="4">
        <v>433.27</v>
      </c>
      <c r="N8" s="5">
        <v>44082</v>
      </c>
      <c r="O8" s="5">
        <v>44109</v>
      </c>
      <c r="P8" s="4" t="s">
        <v>25</v>
      </c>
    </row>
    <row r="9" spans="1:16" x14ac:dyDescent="0.25">
      <c r="A9" s="4" t="s">
        <v>17</v>
      </c>
      <c r="B9" s="5">
        <v>44043</v>
      </c>
      <c r="C9" s="4" t="str">
        <f>"11.0874/20"</f>
        <v>11.0874/20</v>
      </c>
      <c r="D9" s="4">
        <v>3466141797</v>
      </c>
      <c r="E9" s="5">
        <v>44055</v>
      </c>
      <c r="F9" s="4">
        <v>1323</v>
      </c>
      <c r="G9" s="4">
        <v>19956</v>
      </c>
      <c r="H9" s="4" t="s">
        <v>22</v>
      </c>
      <c r="I9" s="4">
        <v>215860289</v>
      </c>
      <c r="J9" s="4" t="s">
        <v>23</v>
      </c>
      <c r="K9" s="4" t="s">
        <v>37</v>
      </c>
      <c r="L9" s="6">
        <v>2402.6999999999998</v>
      </c>
      <c r="M9" s="6">
        <v>1969.43</v>
      </c>
      <c r="N9" s="5">
        <v>44082</v>
      </c>
      <c r="O9" s="5">
        <v>44105</v>
      </c>
      <c r="P9" s="4" t="s">
        <v>25</v>
      </c>
    </row>
    <row r="10" spans="1:16" x14ac:dyDescent="0.25">
      <c r="A10" s="4" t="s">
        <v>17</v>
      </c>
      <c r="B10" s="5">
        <v>44027</v>
      </c>
      <c r="C10" s="4" t="str">
        <f>"11.0842/20"</f>
        <v>11.0842/20</v>
      </c>
      <c r="D10" s="4">
        <v>3319475128</v>
      </c>
      <c r="E10" s="5">
        <v>44046</v>
      </c>
      <c r="F10" s="4">
        <v>1291</v>
      </c>
      <c r="G10" s="4">
        <v>19956</v>
      </c>
      <c r="H10" s="4" t="s">
        <v>22</v>
      </c>
      <c r="I10" s="4">
        <v>215860289</v>
      </c>
      <c r="J10" s="4" t="s">
        <v>23</v>
      </c>
      <c r="K10" s="4" t="s">
        <v>38</v>
      </c>
      <c r="L10" s="4">
        <v>909.77</v>
      </c>
      <c r="M10" s="4">
        <v>745.71</v>
      </c>
      <c r="N10" s="5">
        <v>44057</v>
      </c>
      <c r="O10" s="5">
        <v>44105</v>
      </c>
      <c r="P10" s="4" t="s">
        <v>25</v>
      </c>
    </row>
    <row r="11" spans="1:16" x14ac:dyDescent="0.25">
      <c r="A11" s="4" t="s">
        <v>17</v>
      </c>
      <c r="B11" s="5">
        <v>44027</v>
      </c>
      <c r="C11" s="4" t="str">
        <f>"11.0842/20"</f>
        <v>11.0842/20</v>
      </c>
      <c r="D11" s="4">
        <v>3319475128</v>
      </c>
      <c r="E11" s="5">
        <v>44046</v>
      </c>
      <c r="F11" s="4">
        <v>1291</v>
      </c>
      <c r="G11" s="4">
        <v>19956</v>
      </c>
      <c r="H11" s="4" t="s">
        <v>22</v>
      </c>
      <c r="I11" s="4">
        <v>215860289</v>
      </c>
      <c r="J11" s="4" t="s">
        <v>23</v>
      </c>
      <c r="K11" s="4" t="s">
        <v>38</v>
      </c>
      <c r="L11" s="4">
        <v>909.77</v>
      </c>
      <c r="M11" s="4">
        <v>164.06</v>
      </c>
      <c r="N11" s="5">
        <v>44057</v>
      </c>
      <c r="O11" s="5">
        <v>44109</v>
      </c>
      <c r="P11" s="4" t="s">
        <v>25</v>
      </c>
    </row>
    <row r="12" spans="1:16" x14ac:dyDescent="0.25">
      <c r="A12" s="4" t="s">
        <v>17</v>
      </c>
      <c r="B12" s="5">
        <v>44012</v>
      </c>
      <c r="C12" s="4" t="str">
        <f>"11.0783/20"</f>
        <v>11.0783/20</v>
      </c>
      <c r="D12" s="4">
        <v>3211999191</v>
      </c>
      <c r="E12" s="5">
        <v>44028</v>
      </c>
      <c r="F12" s="4">
        <v>1216</v>
      </c>
      <c r="G12" s="4">
        <v>19956</v>
      </c>
      <c r="H12" s="4" t="s">
        <v>22</v>
      </c>
      <c r="I12" s="4">
        <v>215860289</v>
      </c>
      <c r="J12" s="4" t="s">
        <v>23</v>
      </c>
      <c r="K12" s="4" t="s">
        <v>39</v>
      </c>
      <c r="L12" s="6">
        <v>4893.76</v>
      </c>
      <c r="M12" s="6">
        <v>4011.28</v>
      </c>
      <c r="N12" s="5">
        <v>44042</v>
      </c>
      <c r="O12" s="5">
        <v>44105</v>
      </c>
      <c r="P12" s="4" t="s">
        <v>25</v>
      </c>
    </row>
    <row r="13" spans="1:16" x14ac:dyDescent="0.25">
      <c r="A13" s="4" t="s">
        <v>17</v>
      </c>
      <c r="B13" s="5">
        <v>44012</v>
      </c>
      <c r="C13" s="4" t="str">
        <f>"11.0784/20"</f>
        <v>11.0784/20</v>
      </c>
      <c r="D13" s="4">
        <v>3211999313</v>
      </c>
      <c r="E13" s="5">
        <v>44028</v>
      </c>
      <c r="F13" s="4">
        <v>1217</v>
      </c>
      <c r="G13" s="4">
        <v>19956</v>
      </c>
      <c r="H13" s="4" t="s">
        <v>22</v>
      </c>
      <c r="I13" s="4">
        <v>215860289</v>
      </c>
      <c r="J13" s="4" t="s">
        <v>23</v>
      </c>
      <c r="K13" s="4" t="s">
        <v>40</v>
      </c>
      <c r="L13" s="6">
        <v>4893.76</v>
      </c>
      <c r="M13" s="6">
        <v>4011.28</v>
      </c>
      <c r="N13" s="5">
        <v>44042</v>
      </c>
      <c r="O13" s="5">
        <v>44105</v>
      </c>
      <c r="P13" s="4" t="s">
        <v>25</v>
      </c>
    </row>
    <row r="14" spans="1:16" x14ac:dyDescent="0.25">
      <c r="A14" s="4" t="s">
        <v>17</v>
      </c>
      <c r="B14" s="5">
        <v>44012</v>
      </c>
      <c r="C14" s="4" t="str">
        <f>"11.0785/20"</f>
        <v>11.0785/20</v>
      </c>
      <c r="D14" s="4">
        <v>3211999333</v>
      </c>
      <c r="E14" s="5">
        <v>44028</v>
      </c>
      <c r="F14" s="4">
        <v>1218</v>
      </c>
      <c r="G14" s="4">
        <v>19956</v>
      </c>
      <c r="H14" s="4" t="s">
        <v>22</v>
      </c>
      <c r="I14" s="4">
        <v>215860289</v>
      </c>
      <c r="J14" s="4" t="s">
        <v>23</v>
      </c>
      <c r="K14" s="4" t="s">
        <v>41</v>
      </c>
      <c r="L14" s="6">
        <v>4893.76</v>
      </c>
      <c r="M14" s="6">
        <v>4011.28</v>
      </c>
      <c r="N14" s="5">
        <v>44042</v>
      </c>
      <c r="O14" s="5">
        <v>44105</v>
      </c>
      <c r="P14" s="4" t="s">
        <v>25</v>
      </c>
    </row>
    <row r="15" spans="1:16" x14ac:dyDescent="0.25">
      <c r="A15" s="4" t="s">
        <v>17</v>
      </c>
      <c r="B15" s="5">
        <v>44012</v>
      </c>
      <c r="C15" s="4" t="str">
        <f>"11.0786/20"</f>
        <v>11.0786/20</v>
      </c>
      <c r="D15" s="4">
        <v>3319436082</v>
      </c>
      <c r="E15" s="5">
        <v>44046</v>
      </c>
      <c r="F15" s="4">
        <v>1290</v>
      </c>
      <c r="G15" s="4">
        <v>19956</v>
      </c>
      <c r="H15" s="4" t="s">
        <v>22</v>
      </c>
      <c r="I15" s="4">
        <v>215860289</v>
      </c>
      <c r="J15" s="4" t="s">
        <v>23</v>
      </c>
      <c r="K15" s="4" t="s">
        <v>42</v>
      </c>
      <c r="L15" s="6">
        <v>1192.27</v>
      </c>
      <c r="M15" s="4">
        <v>977.27</v>
      </c>
      <c r="N15" s="5">
        <v>44057</v>
      </c>
      <c r="O15" s="5">
        <v>44105</v>
      </c>
      <c r="P15" s="4" t="s">
        <v>25</v>
      </c>
    </row>
    <row r="16" spans="1:16" x14ac:dyDescent="0.25">
      <c r="A16" s="4" t="s">
        <v>17</v>
      </c>
      <c r="B16" s="5">
        <v>44012</v>
      </c>
      <c r="C16" s="4" t="str">
        <f>"11.0786/20"</f>
        <v>11.0786/20</v>
      </c>
      <c r="D16" s="4">
        <v>3319436082</v>
      </c>
      <c r="E16" s="5">
        <v>44046</v>
      </c>
      <c r="F16" s="4">
        <v>1290</v>
      </c>
      <c r="G16" s="4">
        <v>19956</v>
      </c>
      <c r="H16" s="4" t="s">
        <v>22</v>
      </c>
      <c r="I16" s="4">
        <v>215860289</v>
      </c>
      <c r="J16" s="4" t="s">
        <v>23</v>
      </c>
      <c r="K16" s="4" t="s">
        <v>42</v>
      </c>
      <c r="L16" s="6">
        <v>1192.27</v>
      </c>
      <c r="M16" s="4">
        <v>215</v>
      </c>
      <c r="N16" s="5">
        <v>44057</v>
      </c>
      <c r="O16" s="5">
        <v>44109</v>
      </c>
      <c r="P16" s="4" t="s">
        <v>25</v>
      </c>
    </row>
    <row r="17" spans="1:16" x14ac:dyDescent="0.25">
      <c r="A17" s="4" t="s">
        <v>17</v>
      </c>
      <c r="B17" s="5">
        <v>44007</v>
      </c>
      <c r="C17" s="4" t="str">
        <f>"53"</f>
        <v>53</v>
      </c>
      <c r="D17" s="4">
        <v>3183831506</v>
      </c>
      <c r="E17" s="5">
        <v>44025</v>
      </c>
      <c r="F17" s="4">
        <v>1198</v>
      </c>
      <c r="G17" s="4">
        <v>14580</v>
      </c>
      <c r="H17" s="4" t="s">
        <v>43</v>
      </c>
      <c r="I17" s="4">
        <v>1920640503</v>
      </c>
      <c r="J17" s="4" t="s">
        <v>44</v>
      </c>
      <c r="K17" s="4" t="s">
        <v>45</v>
      </c>
      <c r="L17" s="6">
        <v>2135</v>
      </c>
      <c r="M17" s="6">
        <v>1750</v>
      </c>
      <c r="N17" s="5">
        <v>44037</v>
      </c>
      <c r="O17" s="5">
        <v>44109</v>
      </c>
      <c r="P17" s="4" t="s">
        <v>46</v>
      </c>
    </row>
    <row r="18" spans="1:16" x14ac:dyDescent="0.25">
      <c r="A18" s="4" t="s">
        <v>47</v>
      </c>
      <c r="B18" s="5">
        <v>43982</v>
      </c>
      <c r="C18" s="4" t="str">
        <f>"2000228/D"</f>
        <v>2000228/D</v>
      </c>
      <c r="D18" s="4">
        <v>3122535553</v>
      </c>
      <c r="E18" s="5">
        <v>43998</v>
      </c>
      <c r="F18" s="4">
        <v>1046</v>
      </c>
      <c r="G18" s="4">
        <v>1031</v>
      </c>
      <c r="H18" s="4" t="s">
        <v>48</v>
      </c>
      <c r="I18" s="4">
        <v>1898930274</v>
      </c>
      <c r="J18" s="4" t="s">
        <v>49</v>
      </c>
      <c r="K18" s="4" t="s">
        <v>50</v>
      </c>
      <c r="L18" s="6">
        <v>-3090.97</v>
      </c>
      <c r="M18" s="6">
        <v>-2943.78</v>
      </c>
      <c r="N18" s="5">
        <v>44025</v>
      </c>
      <c r="O18" s="4"/>
      <c r="P18" s="4" t="s">
        <v>51</v>
      </c>
    </row>
    <row r="19" spans="1:16" x14ac:dyDescent="0.25">
      <c r="A19" s="4" t="s">
        <v>17</v>
      </c>
      <c r="B19" s="5">
        <v>43982</v>
      </c>
      <c r="C19" s="4" t="str">
        <f>"FP.51"</f>
        <v>FP.51</v>
      </c>
      <c r="D19" s="4">
        <v>3093423220</v>
      </c>
      <c r="E19" s="5">
        <v>43992</v>
      </c>
      <c r="F19" s="4">
        <v>1033</v>
      </c>
      <c r="G19" s="4">
        <v>6897</v>
      </c>
      <c r="H19" s="4" t="s">
        <v>52</v>
      </c>
      <c r="I19" s="4"/>
      <c r="J19" s="4" t="s">
        <v>53</v>
      </c>
      <c r="K19" s="4" t="s">
        <v>54</v>
      </c>
      <c r="L19" s="4">
        <v>133</v>
      </c>
      <c r="M19" s="4">
        <v>133</v>
      </c>
      <c r="N19" s="5">
        <v>44043</v>
      </c>
      <c r="O19" s="4"/>
      <c r="P19" s="4" t="s">
        <v>55</v>
      </c>
    </row>
    <row r="20" spans="1:16" x14ac:dyDescent="0.25">
      <c r="A20" s="4" t="s">
        <v>17</v>
      </c>
      <c r="B20" s="5">
        <v>43982</v>
      </c>
      <c r="C20" s="4" t="str">
        <f>"PAE0018054"</f>
        <v>PAE0018054</v>
      </c>
      <c r="D20" s="4">
        <v>3086374956</v>
      </c>
      <c r="E20" s="5">
        <v>44006</v>
      </c>
      <c r="F20" s="4">
        <v>1081</v>
      </c>
      <c r="G20" s="4">
        <v>13212</v>
      </c>
      <c r="H20" s="4" t="s">
        <v>56</v>
      </c>
      <c r="I20" s="4">
        <v>12878470157</v>
      </c>
      <c r="J20" s="4" t="s">
        <v>57</v>
      </c>
      <c r="K20" s="4" t="s">
        <v>58</v>
      </c>
      <c r="L20" s="4">
        <v>18.37</v>
      </c>
      <c r="M20" s="4">
        <v>15.06</v>
      </c>
      <c r="N20" s="5">
        <v>44020</v>
      </c>
      <c r="O20" s="5">
        <v>44109</v>
      </c>
      <c r="P20" s="4" t="s">
        <v>59</v>
      </c>
    </row>
    <row r="21" spans="1:16" x14ac:dyDescent="0.25">
      <c r="A21" s="4" t="s">
        <v>17</v>
      </c>
      <c r="B21" s="5">
        <v>43981</v>
      </c>
      <c r="C21" s="4" t="str">
        <f>"0000018/ELE"</f>
        <v>0000018/ELE</v>
      </c>
      <c r="D21" s="4">
        <v>3073904309</v>
      </c>
      <c r="E21" s="5">
        <v>44004</v>
      </c>
      <c r="F21" s="4">
        <v>1064</v>
      </c>
      <c r="G21" s="4">
        <v>15334</v>
      </c>
      <c r="H21" s="4" t="s">
        <v>60</v>
      </c>
      <c r="I21" s="4">
        <v>4326750272</v>
      </c>
      <c r="J21" s="4" t="s">
        <v>61</v>
      </c>
      <c r="K21" s="4" t="s">
        <v>62</v>
      </c>
      <c r="L21" s="4">
        <v>647.02</v>
      </c>
      <c r="M21" s="4">
        <v>536.71</v>
      </c>
      <c r="N21" s="5">
        <v>44017</v>
      </c>
      <c r="O21" s="5">
        <v>44165</v>
      </c>
      <c r="P21" s="4" t="s">
        <v>63</v>
      </c>
    </row>
    <row r="22" spans="1:16" x14ac:dyDescent="0.25">
      <c r="A22" s="4" t="s">
        <v>47</v>
      </c>
      <c r="B22" s="5">
        <v>43969</v>
      </c>
      <c r="C22" s="4" t="str">
        <f>"0012002093"</f>
        <v>0012002093</v>
      </c>
      <c r="D22" s="4">
        <v>3065560838</v>
      </c>
      <c r="E22" s="5">
        <v>44004</v>
      </c>
      <c r="F22" s="4">
        <v>1065</v>
      </c>
      <c r="G22" s="4">
        <v>20667</v>
      </c>
      <c r="H22" s="4" t="s">
        <v>64</v>
      </c>
      <c r="I22" s="4">
        <v>9995550960</v>
      </c>
      <c r="J22" s="4" t="s">
        <v>65</v>
      </c>
      <c r="K22" s="4" t="s">
        <v>66</v>
      </c>
      <c r="L22" s="6">
        <v>-12212.67</v>
      </c>
      <c r="M22" s="6">
        <v>-10544.04</v>
      </c>
      <c r="N22" s="5">
        <v>44016</v>
      </c>
      <c r="O22" s="5">
        <v>44196</v>
      </c>
      <c r="P22" s="4" t="s">
        <v>59</v>
      </c>
    </row>
    <row r="23" spans="1:16" x14ac:dyDescent="0.25">
      <c r="A23" s="4" t="s">
        <v>17</v>
      </c>
      <c r="B23" s="5">
        <v>43964</v>
      </c>
      <c r="C23" s="4" t="str">
        <f>"2000184/D"</f>
        <v>2000184/D</v>
      </c>
      <c r="D23" s="4">
        <v>2968245435</v>
      </c>
      <c r="E23" s="5">
        <v>43985</v>
      </c>
      <c r="F23" s="4">
        <v>982</v>
      </c>
      <c r="G23" s="4">
        <v>1031</v>
      </c>
      <c r="H23" s="4" t="s">
        <v>48</v>
      </c>
      <c r="I23" s="4">
        <v>1898930274</v>
      </c>
      <c r="J23" s="4" t="s">
        <v>49</v>
      </c>
      <c r="K23" s="4" t="s">
        <v>67</v>
      </c>
      <c r="L23" s="6">
        <v>1545.48</v>
      </c>
      <c r="M23" s="4">
        <v>995.34</v>
      </c>
      <c r="N23" s="5">
        <v>44012</v>
      </c>
      <c r="O23" s="5">
        <v>44263</v>
      </c>
      <c r="P23" s="4" t="s">
        <v>51</v>
      </c>
    </row>
    <row r="24" spans="1:16" x14ac:dyDescent="0.25">
      <c r="A24" s="4" t="s">
        <v>17</v>
      </c>
      <c r="B24" s="5">
        <v>43964</v>
      </c>
      <c r="C24" s="4" t="str">
        <f>"2000184/D"</f>
        <v>2000184/D</v>
      </c>
      <c r="D24" s="4">
        <v>2968245435</v>
      </c>
      <c r="E24" s="5">
        <v>43985</v>
      </c>
      <c r="F24" s="4">
        <v>982</v>
      </c>
      <c r="G24" s="4">
        <v>1031</v>
      </c>
      <c r="H24" s="4" t="s">
        <v>48</v>
      </c>
      <c r="I24" s="4">
        <v>1898930274</v>
      </c>
      <c r="J24" s="4" t="s">
        <v>49</v>
      </c>
      <c r="K24" s="4" t="s">
        <v>67</v>
      </c>
      <c r="L24" s="6">
        <v>1545.48</v>
      </c>
      <c r="M24" s="4">
        <v>476.55</v>
      </c>
      <c r="N24" s="5">
        <v>44012</v>
      </c>
      <c r="O24" s="4"/>
      <c r="P24" s="4" t="s">
        <v>51</v>
      </c>
    </row>
    <row r="25" spans="1:16" x14ac:dyDescent="0.25">
      <c r="A25" s="4" t="s">
        <v>17</v>
      </c>
      <c r="B25" s="5">
        <v>43964</v>
      </c>
      <c r="C25" s="4" t="str">
        <f>"2000185/D"</f>
        <v>2000185/D</v>
      </c>
      <c r="D25" s="4">
        <v>2968268372</v>
      </c>
      <c r="E25" s="5">
        <v>43990</v>
      </c>
      <c r="F25" s="4">
        <v>985</v>
      </c>
      <c r="G25" s="4">
        <v>1031</v>
      </c>
      <c r="H25" s="4" t="s">
        <v>48</v>
      </c>
      <c r="I25" s="4">
        <v>1898930274</v>
      </c>
      <c r="J25" s="4" t="s">
        <v>49</v>
      </c>
      <c r="K25" s="4"/>
      <c r="L25" s="6">
        <v>1545.48</v>
      </c>
      <c r="M25" s="6">
        <v>1471.89</v>
      </c>
      <c r="N25" s="5">
        <v>44012</v>
      </c>
      <c r="O25" s="4"/>
      <c r="P25" s="4" t="s">
        <v>51</v>
      </c>
    </row>
    <row r="26" spans="1:16" x14ac:dyDescent="0.25">
      <c r="A26" s="4" t="s">
        <v>17</v>
      </c>
      <c r="B26" s="5">
        <v>43964</v>
      </c>
      <c r="C26" s="4" t="str">
        <f>"45"</f>
        <v>45</v>
      </c>
      <c r="D26" s="4">
        <v>2956359885</v>
      </c>
      <c r="E26" s="5">
        <v>43980</v>
      </c>
      <c r="F26" s="4">
        <v>976</v>
      </c>
      <c r="G26" s="4">
        <v>14580</v>
      </c>
      <c r="H26" s="4" t="s">
        <v>43</v>
      </c>
      <c r="I26" s="4">
        <v>1920640503</v>
      </c>
      <c r="J26" s="4" t="s">
        <v>44</v>
      </c>
      <c r="K26" s="4" t="s">
        <v>68</v>
      </c>
      <c r="L26" s="6">
        <v>2508.63</v>
      </c>
      <c r="M26" s="6">
        <v>2056.25</v>
      </c>
      <c r="N26" s="5">
        <v>43994</v>
      </c>
      <c r="O26" s="5">
        <v>44109</v>
      </c>
      <c r="P26" s="4" t="s">
        <v>46</v>
      </c>
    </row>
    <row r="27" spans="1:16" x14ac:dyDescent="0.25">
      <c r="A27" s="4" t="s">
        <v>17</v>
      </c>
      <c r="B27" s="5">
        <v>43951</v>
      </c>
      <c r="C27" s="4" t="str">
        <f>"35"</f>
        <v>35</v>
      </c>
      <c r="D27" s="4">
        <v>2889922665</v>
      </c>
      <c r="E27" s="5">
        <v>43970</v>
      </c>
      <c r="F27" s="4">
        <v>934</v>
      </c>
      <c r="G27" s="4">
        <v>14580</v>
      </c>
      <c r="H27" s="4" t="s">
        <v>43</v>
      </c>
      <c r="I27" s="4">
        <v>1920640503</v>
      </c>
      <c r="J27" s="4" t="s">
        <v>44</v>
      </c>
      <c r="K27" s="4" t="s">
        <v>69</v>
      </c>
      <c r="L27" s="6">
        <v>1921.5</v>
      </c>
      <c r="M27" s="6">
        <v>1575</v>
      </c>
      <c r="N27" s="5">
        <v>43982</v>
      </c>
      <c r="O27" s="5">
        <v>44109</v>
      </c>
      <c r="P27" s="4" t="s">
        <v>46</v>
      </c>
    </row>
    <row r="28" spans="1:16" x14ac:dyDescent="0.25">
      <c r="A28" s="4" t="s">
        <v>17</v>
      </c>
      <c r="B28" s="5">
        <v>43927</v>
      </c>
      <c r="C28" s="4" t="str">
        <f>"4220420800012466"</f>
        <v>4220420800012466</v>
      </c>
      <c r="D28" s="4">
        <v>2850286104</v>
      </c>
      <c r="E28" s="5">
        <v>43942</v>
      </c>
      <c r="F28" s="4">
        <v>771</v>
      </c>
      <c r="G28" s="4">
        <v>8571</v>
      </c>
      <c r="H28" s="4" t="s">
        <v>70</v>
      </c>
      <c r="I28" s="4">
        <v>488410010</v>
      </c>
      <c r="J28" s="4" t="s">
        <v>71</v>
      </c>
      <c r="K28" s="4" t="s">
        <v>72</v>
      </c>
      <c r="L28" s="4">
        <v>169.47</v>
      </c>
      <c r="M28" s="4">
        <v>139.06</v>
      </c>
      <c r="N28" s="5">
        <v>43970</v>
      </c>
      <c r="O28" s="4"/>
      <c r="P28" s="4" t="s">
        <v>73</v>
      </c>
    </row>
    <row r="29" spans="1:16" x14ac:dyDescent="0.25">
      <c r="A29" s="4" t="s">
        <v>17</v>
      </c>
      <c r="B29" s="5">
        <v>43921</v>
      </c>
      <c r="C29" s="4" t="str">
        <f>"PAE0009913"</f>
        <v>PAE0009913</v>
      </c>
      <c r="D29" s="4">
        <v>2797139519</v>
      </c>
      <c r="E29" s="5">
        <v>43935</v>
      </c>
      <c r="F29" s="4">
        <v>745</v>
      </c>
      <c r="G29" s="4">
        <v>13212</v>
      </c>
      <c r="H29" s="4" t="s">
        <v>56</v>
      </c>
      <c r="I29" s="4">
        <v>12878470157</v>
      </c>
      <c r="J29" s="4" t="s">
        <v>57</v>
      </c>
      <c r="K29" s="4" t="s">
        <v>74</v>
      </c>
      <c r="L29" s="4">
        <v>62.27</v>
      </c>
      <c r="M29" s="4">
        <v>51.04</v>
      </c>
      <c r="N29" s="5">
        <v>43959</v>
      </c>
      <c r="O29" s="5">
        <v>44109</v>
      </c>
      <c r="P29" s="4" t="s">
        <v>59</v>
      </c>
    </row>
    <row r="30" spans="1:16" x14ac:dyDescent="0.25">
      <c r="A30" s="4" t="s">
        <v>47</v>
      </c>
      <c r="B30" s="5">
        <v>43903</v>
      </c>
      <c r="C30" s="4" t="str">
        <f>"302080037788"</f>
        <v>302080037788</v>
      </c>
      <c r="D30" s="4">
        <v>2702199786</v>
      </c>
      <c r="E30" s="5">
        <v>43922</v>
      </c>
      <c r="F30" s="4">
        <v>682</v>
      </c>
      <c r="G30" s="4">
        <v>8571</v>
      </c>
      <c r="H30" s="4" t="s">
        <v>70</v>
      </c>
      <c r="I30" s="4">
        <v>488410010</v>
      </c>
      <c r="J30" s="4" t="s">
        <v>71</v>
      </c>
      <c r="K30" s="4" t="s">
        <v>75</v>
      </c>
      <c r="L30" s="4">
        <v>-69.53</v>
      </c>
      <c r="M30" s="4">
        <v>-69.53</v>
      </c>
      <c r="N30" s="5">
        <v>43936</v>
      </c>
      <c r="O30" s="4"/>
      <c r="P30" s="4" t="s">
        <v>73</v>
      </c>
    </row>
    <row r="31" spans="1:16" x14ac:dyDescent="0.25">
      <c r="A31" s="4" t="s">
        <v>47</v>
      </c>
      <c r="B31" s="5">
        <v>43903</v>
      </c>
      <c r="C31" s="4" t="str">
        <f>"302080037797"</f>
        <v>302080037797</v>
      </c>
      <c r="D31" s="4">
        <v>2702198106</v>
      </c>
      <c r="E31" s="5">
        <v>43922</v>
      </c>
      <c r="F31" s="4">
        <v>683</v>
      </c>
      <c r="G31" s="4">
        <v>8571</v>
      </c>
      <c r="H31" s="4" t="s">
        <v>70</v>
      </c>
      <c r="I31" s="4">
        <v>488410010</v>
      </c>
      <c r="J31" s="4" t="s">
        <v>71</v>
      </c>
      <c r="K31" s="4" t="s">
        <v>75</v>
      </c>
      <c r="L31" s="4">
        <v>-69.53</v>
      </c>
      <c r="M31" s="4">
        <v>-69.53</v>
      </c>
      <c r="N31" s="5">
        <v>43936</v>
      </c>
      <c r="O31" s="4"/>
      <c r="P31" s="4" t="s">
        <v>73</v>
      </c>
    </row>
    <row r="32" spans="1:16" x14ac:dyDescent="0.25">
      <c r="A32" s="4" t="s">
        <v>47</v>
      </c>
      <c r="B32" s="5">
        <v>43881</v>
      </c>
      <c r="C32" s="4" t="str">
        <f>"379"</f>
        <v>379</v>
      </c>
      <c r="D32" s="4">
        <v>2609451153</v>
      </c>
      <c r="E32" s="5">
        <v>43910</v>
      </c>
      <c r="F32" s="4">
        <v>655</v>
      </c>
      <c r="G32" s="4">
        <v>17285</v>
      </c>
      <c r="H32" s="4" t="s">
        <v>76</v>
      </c>
      <c r="I32" s="4">
        <v>4145490274</v>
      </c>
      <c r="J32" s="4" t="s">
        <v>77</v>
      </c>
      <c r="K32" s="4" t="s">
        <v>78</v>
      </c>
      <c r="L32" s="4">
        <v>-226.46</v>
      </c>
      <c r="M32" s="4">
        <v>-226.46</v>
      </c>
      <c r="N32" s="5">
        <v>43923</v>
      </c>
      <c r="O32" s="4"/>
      <c r="P32" s="4" t="s">
        <v>79</v>
      </c>
    </row>
    <row r="33" spans="1:16" x14ac:dyDescent="0.25">
      <c r="A33" s="4" t="s">
        <v>17</v>
      </c>
      <c r="B33" s="5">
        <v>43881</v>
      </c>
      <c r="C33" s="4" t="str">
        <f>"380"</f>
        <v>380</v>
      </c>
      <c r="D33" s="4">
        <v>2609468792</v>
      </c>
      <c r="E33" s="5">
        <v>43910</v>
      </c>
      <c r="F33" s="4">
        <v>656</v>
      </c>
      <c r="G33" s="4">
        <v>17285</v>
      </c>
      <c r="H33" s="4" t="s">
        <v>76</v>
      </c>
      <c r="I33" s="4">
        <v>4145490274</v>
      </c>
      <c r="J33" s="4" t="s">
        <v>77</v>
      </c>
      <c r="K33" s="4" t="s">
        <v>80</v>
      </c>
      <c r="L33" s="4">
        <v>226.46</v>
      </c>
      <c r="M33" s="4">
        <v>185.62</v>
      </c>
      <c r="N33" s="5">
        <v>43923</v>
      </c>
      <c r="O33" s="4"/>
      <c r="P33" s="4" t="s">
        <v>79</v>
      </c>
    </row>
    <row r="34" spans="1:16" x14ac:dyDescent="0.25">
      <c r="A34" s="4" t="s">
        <v>17</v>
      </c>
      <c r="B34" s="5">
        <v>43864</v>
      </c>
      <c r="C34" s="4" t="str">
        <f>"0000106/PA"</f>
        <v>0000106/PA</v>
      </c>
      <c r="D34" s="4">
        <v>2431494607</v>
      </c>
      <c r="E34" s="5">
        <v>43867</v>
      </c>
      <c r="F34" s="4">
        <v>438</v>
      </c>
      <c r="G34" s="4">
        <v>19024</v>
      </c>
      <c r="H34" s="4" t="s">
        <v>81</v>
      </c>
      <c r="I34" s="4">
        <v>9680290013</v>
      </c>
      <c r="J34" s="4" t="s">
        <v>82</v>
      </c>
      <c r="K34" s="4" t="s">
        <v>83</v>
      </c>
      <c r="L34" s="6">
        <v>5213.9799999999996</v>
      </c>
      <c r="M34" s="6">
        <v>4273.75</v>
      </c>
      <c r="N34" s="5">
        <v>43894</v>
      </c>
      <c r="O34" s="4"/>
      <c r="P34" s="4" t="s">
        <v>84</v>
      </c>
    </row>
    <row r="35" spans="1:16" x14ac:dyDescent="0.25">
      <c r="A35" s="4" t="s">
        <v>47</v>
      </c>
      <c r="B35" s="5">
        <v>43861</v>
      </c>
      <c r="C35" s="4" t="str">
        <f>"1/4"</f>
        <v>1/4</v>
      </c>
      <c r="D35" s="4">
        <v>2421231217</v>
      </c>
      <c r="E35" s="5">
        <v>43864</v>
      </c>
      <c r="F35" s="4">
        <v>401</v>
      </c>
      <c r="G35" s="4">
        <v>19929</v>
      </c>
      <c r="H35" s="4" t="s">
        <v>85</v>
      </c>
      <c r="I35" s="4"/>
      <c r="J35" s="4" t="s">
        <v>86</v>
      </c>
      <c r="K35" s="4" t="s">
        <v>78</v>
      </c>
      <c r="L35" s="6">
        <v>-15413.48</v>
      </c>
      <c r="M35" s="6">
        <v>-12634</v>
      </c>
      <c r="N35" s="5">
        <v>43891</v>
      </c>
      <c r="O35" s="4"/>
      <c r="P35" s="4" t="s">
        <v>32</v>
      </c>
    </row>
    <row r="36" spans="1:16" x14ac:dyDescent="0.25">
      <c r="A36" s="4" t="s">
        <v>17</v>
      </c>
      <c r="B36" s="5">
        <v>43860</v>
      </c>
      <c r="C36" s="4" t="str">
        <f>"6/2"</f>
        <v>6/2</v>
      </c>
      <c r="D36" s="4">
        <v>2412979312</v>
      </c>
      <c r="E36" s="5">
        <v>43873</v>
      </c>
      <c r="F36" s="4">
        <v>463</v>
      </c>
      <c r="G36" s="4">
        <v>19929</v>
      </c>
      <c r="H36" s="4" t="s">
        <v>85</v>
      </c>
      <c r="I36" s="4"/>
      <c r="J36" s="4" t="s">
        <v>86</v>
      </c>
      <c r="K36" s="4" t="s">
        <v>87</v>
      </c>
      <c r="L36" s="6">
        <v>15413.48</v>
      </c>
      <c r="M36" s="6">
        <v>12634</v>
      </c>
      <c r="N36" s="5">
        <v>43890</v>
      </c>
      <c r="O36" s="4"/>
      <c r="P36" s="4" t="s">
        <v>32</v>
      </c>
    </row>
    <row r="37" spans="1:16" x14ac:dyDescent="0.25">
      <c r="A37" s="4" t="s">
        <v>17</v>
      </c>
      <c r="B37" s="5">
        <v>43812</v>
      </c>
      <c r="C37" s="4" t="str">
        <f>"0002153225"</f>
        <v>0002153225</v>
      </c>
      <c r="D37" s="4">
        <v>2156702815</v>
      </c>
      <c r="E37" s="5">
        <v>43829</v>
      </c>
      <c r="F37" s="4">
        <v>1869</v>
      </c>
      <c r="G37" s="4">
        <v>2231</v>
      </c>
      <c r="H37" s="4" t="s">
        <v>88</v>
      </c>
      <c r="I37" s="4">
        <v>6188330150</v>
      </c>
      <c r="J37" s="4" t="s">
        <v>89</v>
      </c>
      <c r="K37" s="4" t="s">
        <v>90</v>
      </c>
      <c r="L37" s="4">
        <v>460.82</v>
      </c>
      <c r="M37" s="4">
        <v>377.72</v>
      </c>
      <c r="N37" s="5">
        <v>43874</v>
      </c>
      <c r="O37" s="4"/>
      <c r="P37" s="4" t="s">
        <v>84</v>
      </c>
    </row>
    <row r="38" spans="1:16" x14ac:dyDescent="0.25">
      <c r="A38" s="4" t="s">
        <v>47</v>
      </c>
      <c r="B38" s="5">
        <v>43773</v>
      </c>
      <c r="C38" s="4" t="str">
        <f>"1054"</f>
        <v>1054</v>
      </c>
      <c r="D38" s="4">
        <v>1961366067</v>
      </c>
      <c r="E38" s="5">
        <v>43784</v>
      </c>
      <c r="F38" s="4">
        <v>1689</v>
      </c>
      <c r="G38" s="4">
        <v>17285</v>
      </c>
      <c r="H38" s="4" t="s">
        <v>76</v>
      </c>
      <c r="I38" s="4">
        <v>4145490274</v>
      </c>
      <c r="J38" s="4" t="s">
        <v>77</v>
      </c>
      <c r="K38" s="4" t="s">
        <v>91</v>
      </c>
      <c r="L38" s="4">
        <v>-226.46</v>
      </c>
      <c r="M38" s="4">
        <v>-226.46</v>
      </c>
      <c r="N38" s="5">
        <v>43812</v>
      </c>
      <c r="O38" s="4"/>
      <c r="P38" s="4" t="s">
        <v>79</v>
      </c>
    </row>
    <row r="39" spans="1:16" x14ac:dyDescent="0.25">
      <c r="A39" s="4" t="s">
        <v>17</v>
      </c>
      <c r="B39" s="5">
        <v>43762</v>
      </c>
      <c r="C39" s="4" t="str">
        <f>"1907260918"</f>
        <v>1907260918</v>
      </c>
      <c r="D39" s="4">
        <v>1835551426</v>
      </c>
      <c r="E39" s="5">
        <v>43766</v>
      </c>
      <c r="F39" s="4">
        <v>1548</v>
      </c>
      <c r="G39" s="4">
        <v>15814</v>
      </c>
      <c r="H39" s="4" t="s">
        <v>92</v>
      </c>
      <c r="I39" s="4"/>
      <c r="J39" s="4" t="s">
        <v>93</v>
      </c>
      <c r="K39" s="4" t="s">
        <v>94</v>
      </c>
      <c r="L39" s="6">
        <v>158600</v>
      </c>
      <c r="M39" s="6">
        <v>130000</v>
      </c>
      <c r="N39" s="5">
        <v>43799</v>
      </c>
      <c r="O39" s="4"/>
      <c r="P39" s="4" t="s">
        <v>21</v>
      </c>
    </row>
    <row r="40" spans="1:16" x14ac:dyDescent="0.25">
      <c r="A40" s="4" t="s">
        <v>47</v>
      </c>
      <c r="B40" s="5">
        <v>43762</v>
      </c>
      <c r="C40" s="4" t="str">
        <f>"1907260919"</f>
        <v>1907260919</v>
      </c>
      <c r="D40" s="4">
        <v>1835077116</v>
      </c>
      <c r="E40" s="5">
        <v>43766</v>
      </c>
      <c r="F40" s="4">
        <v>1547</v>
      </c>
      <c r="G40" s="4">
        <v>15814</v>
      </c>
      <c r="H40" s="4" t="s">
        <v>92</v>
      </c>
      <c r="I40" s="4"/>
      <c r="J40" s="4" t="s">
        <v>93</v>
      </c>
      <c r="K40" s="4" t="s">
        <v>94</v>
      </c>
      <c r="L40" s="6">
        <v>-158600</v>
      </c>
      <c r="M40" s="6">
        <v>-130000</v>
      </c>
      <c r="N40" s="5">
        <v>43793</v>
      </c>
      <c r="O40" s="4"/>
      <c r="P40" s="4" t="s">
        <v>21</v>
      </c>
    </row>
    <row r="41" spans="1:16" x14ac:dyDescent="0.25">
      <c r="A41" s="4" t="s">
        <v>17</v>
      </c>
      <c r="B41" s="5">
        <v>43384</v>
      </c>
      <c r="C41" s="4" t="str">
        <f>"150FPA"</f>
        <v>150FPA</v>
      </c>
      <c r="D41" s="4">
        <v>127961044</v>
      </c>
      <c r="E41" s="5">
        <v>43440</v>
      </c>
      <c r="F41" s="4">
        <v>1804</v>
      </c>
      <c r="G41" s="4">
        <v>11752</v>
      </c>
      <c r="H41" s="4" t="s">
        <v>95</v>
      </c>
      <c r="I41" s="4"/>
      <c r="J41" s="4" t="s">
        <v>96</v>
      </c>
      <c r="K41" s="4" t="s">
        <v>97</v>
      </c>
      <c r="L41" s="4">
        <v>445.19</v>
      </c>
      <c r="M41" s="4">
        <v>364.91</v>
      </c>
      <c r="N41" s="5">
        <v>43465</v>
      </c>
      <c r="O41" s="5">
        <v>44356</v>
      </c>
      <c r="P41" s="4" t="s">
        <v>79</v>
      </c>
    </row>
    <row r="42" spans="1:16" x14ac:dyDescent="0.25">
      <c r="A42" s="4" t="s">
        <v>47</v>
      </c>
      <c r="B42" s="5">
        <v>42726</v>
      </c>
      <c r="C42" s="4" t="str">
        <f>"04201600002306"</f>
        <v>04201600002306</v>
      </c>
      <c r="D42" s="4">
        <v>58807196</v>
      </c>
      <c r="E42" s="5">
        <v>42735</v>
      </c>
      <c r="F42" s="4">
        <v>2221</v>
      </c>
      <c r="G42" s="4">
        <v>18615</v>
      </c>
      <c r="H42" s="4" t="s">
        <v>98</v>
      </c>
      <c r="I42" s="4">
        <v>3475190272</v>
      </c>
      <c r="J42" s="4" t="s">
        <v>99</v>
      </c>
      <c r="K42" s="4" t="s">
        <v>100</v>
      </c>
      <c r="L42" s="4">
        <v>-247.53</v>
      </c>
      <c r="M42" s="4">
        <v>-239.24</v>
      </c>
      <c r="N42" s="5">
        <v>42763</v>
      </c>
      <c r="O42" s="4"/>
      <c r="P42" s="4" t="s">
        <v>101</v>
      </c>
    </row>
    <row r="43" spans="1:16" x14ac:dyDescent="0.25">
      <c r="A43" s="4" t="s">
        <v>47</v>
      </c>
      <c r="B43" s="5">
        <v>42726</v>
      </c>
      <c r="C43" s="4" t="str">
        <f>"04201600002307"</f>
        <v>04201600002307</v>
      </c>
      <c r="D43" s="4">
        <v>58807198</v>
      </c>
      <c r="E43" s="5">
        <v>42735</v>
      </c>
      <c r="F43" s="4">
        <v>2222</v>
      </c>
      <c r="G43" s="4">
        <v>18615</v>
      </c>
      <c r="H43" s="4" t="s">
        <v>98</v>
      </c>
      <c r="I43" s="4">
        <v>3475190272</v>
      </c>
      <c r="J43" s="4" t="s">
        <v>99</v>
      </c>
      <c r="K43" s="4" t="s">
        <v>100</v>
      </c>
      <c r="L43" s="4">
        <v>-1.83</v>
      </c>
      <c r="M43" s="4">
        <v>9.0500000000000007</v>
      </c>
      <c r="N43" s="5">
        <v>42763</v>
      </c>
      <c r="O43" s="4"/>
      <c r="P43" s="4" t="s">
        <v>101</v>
      </c>
    </row>
    <row r="44" spans="1:16" x14ac:dyDescent="0.25">
      <c r="A44" s="4" t="s">
        <v>47</v>
      </c>
      <c r="B44" s="5">
        <v>42216</v>
      </c>
      <c r="C44" s="4" t="str">
        <f>"150000350"</f>
        <v>150000350</v>
      </c>
      <c r="D44" s="4">
        <v>0</v>
      </c>
      <c r="E44" s="5">
        <v>42265</v>
      </c>
      <c r="F44" s="4">
        <v>1257</v>
      </c>
      <c r="G44" s="4">
        <v>12695</v>
      </c>
      <c r="H44" s="4" t="s">
        <v>102</v>
      </c>
      <c r="I44" s="4"/>
      <c r="J44" s="4" t="s">
        <v>103</v>
      </c>
      <c r="K44" s="4" t="s">
        <v>104</v>
      </c>
      <c r="L44" s="4">
        <v>-14.75</v>
      </c>
      <c r="M44" s="4">
        <v>-14.75</v>
      </c>
      <c r="N44" s="5">
        <v>42293</v>
      </c>
      <c r="O44" s="4"/>
      <c r="P44" s="4" t="s">
        <v>105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EXHG848499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Dessanai</dc:creator>
  <cp:lastModifiedBy>Riccardo Dessanai</cp:lastModifiedBy>
  <dcterms:created xsi:type="dcterms:W3CDTF">2022-06-21T10:22:01Z</dcterms:created>
  <dcterms:modified xsi:type="dcterms:W3CDTF">2022-06-21T10:22:01Z</dcterms:modified>
</cp:coreProperties>
</file>