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iccardo\Downloads\"/>
    </mc:Choice>
  </mc:AlternateContent>
  <xr:revisionPtr revIDLastSave="0" documentId="8_{F4563D10-D3F6-4117-8E60-30BFBEAE4C20}" xr6:coauthVersionLast="47" xr6:coauthVersionMax="47" xr10:uidLastSave="{00000000-0000-0000-0000-000000000000}"/>
  <bookViews>
    <workbookView xWindow="-120" yWindow="-120" windowWidth="29040" windowHeight="15840"/>
  </bookViews>
  <sheets>
    <sheet name="EXHG84837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8" i="2" l="1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<sst xmlns="http://schemas.openxmlformats.org/spreadsheetml/2006/main" count="298" uniqueCount="81">
  <si>
    <t>21-06-2022 -</t>
  </si>
  <si>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</si>
  <si>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</si>
  <si>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</si>
  <si>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</si>
  <si>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</si>
  <si>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</si>
  <si>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</si>
  <si>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</si>
  <si>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</si>
  <si>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</si>
  <si>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</si>
  <si>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</si>
  <si>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</si>
  <si>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</si>
  <si>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Data pagamento</t>
  </si>
  <si>
    <t>Ufficio fatturazione</t>
  </si>
  <si>
    <t>F</t>
  </si>
  <si>
    <t>PIXARTPRINTING SPA</t>
  </si>
  <si>
    <t>IT04061550275</t>
  </si>
  <si>
    <t>Volantini e flyer informativa coronavirus</t>
  </si>
  <si>
    <t>PHQ1MG</t>
  </si>
  <si>
    <t>Volantini e flyer TSUD-COC-001228 - vademecum coronavirus</t>
  </si>
  <si>
    <t>N</t>
  </si>
  <si>
    <t>NOTA DI ACCREDITO</t>
  </si>
  <si>
    <t>Volantini e flyer FSC MIX TSUD-COC-001228 - vademecum coronavirus</t>
  </si>
  <si>
    <t>TELECOM ITALIA S.P.A.</t>
  </si>
  <si>
    <t>IT00488410010</t>
  </si>
  <si>
    <t>2BIM 2020 CIRCUITI FONICI</t>
  </si>
  <si>
    <t>UF2TWZ</t>
  </si>
  <si>
    <t>POLAB LABORATORIO ELETTROMAGNETICO SRL</t>
  </si>
  <si>
    <t>IT01920640503</t>
  </si>
  <si>
    <t>I rata 2020_Canone concessione antenna Via Mattei (Telecom Italia)</t>
  </si>
  <si>
    <t>C2BJZ4</t>
  </si>
  <si>
    <t>MATTIAZZO MASSIMILIANO</t>
  </si>
  <si>
    <t>MTTMSM67H15G944Y</t>
  </si>
  <si>
    <t>IT03187570266</t>
  </si>
  <si>
    <t>Progetto esecutivo impianti meccanici Acconto Redazione progetto esecutivo degli impianti meccanici idro termo sanitari del nuovo plesso scolasticoi</t>
  </si>
  <si>
    <t>8GEF71</t>
  </si>
  <si>
    <t>2BIM 2020 FONIA</t>
  </si>
  <si>
    <t>Canone di sublocazione Wind/Tre</t>
  </si>
  <si>
    <t>2BIM 2020</t>
  </si>
  <si>
    <t>COOPERATIVA SOCIALE BARBARA B</t>
  </si>
  <si>
    <t>IT09680290013</t>
  </si>
  <si>
    <t>SERVIZI CIMITERIALI GENNAIO 2020</t>
  </si>
  <si>
    <t>XXYEQ1</t>
  </si>
  <si>
    <t>ALADINO SOCIETA' COOPERATIVA SOCIALE</t>
  </si>
  <si>
    <t>IT02935310272</t>
  </si>
  <si>
    <t>NOTA DI CREDITO</t>
  </si>
  <si>
    <t>RX2W4B</t>
  </si>
  <si>
    <t>faatura errata</t>
  </si>
  <si>
    <t>ADS AUTOMATED DATA SYSTEMS</t>
  </si>
  <si>
    <t>IT00890370372</t>
  </si>
  <si>
    <t>Canone di manutenzione webgis 2019 e servizi di aggiornamento periodico delle banche catastali</t>
  </si>
  <si>
    <t>MAGGIOLI EDITORE S.P.A.</t>
  </si>
  <si>
    <t>IT02066400405</t>
  </si>
  <si>
    <t>FOGLI PER REGISTRI DI STATO CIVILE STAMPATI SU CARTA FABRIANO CON STEMMA DELLA REPUBBLICA IN FILIGRANA - PER PROGRAMMA HALLEY CON SOLO RIQUADRO E RIGA VERTICALE DIVISORIA ANNOTAZIONI</t>
  </si>
  <si>
    <t>G.A.M. GONZAGARREDI MONTESSORI SRL</t>
  </si>
  <si>
    <t>IT04649630268</t>
  </si>
  <si>
    <t>PROT 19726 DEL 17.09.19</t>
  </si>
  <si>
    <t>FKUQZ4</t>
  </si>
  <si>
    <t>FORNITURA ARREDI SCOLASTICI</t>
  </si>
  <si>
    <t>NOTA DI ACCREDITO RELATIVA ALLA MERCE RESA DEL VOSTRO ORDINE 675966.</t>
  </si>
  <si>
    <t>AUTOSERVICE CAZZIOLATO S.R.L. SOCIETA' UNIPERSONALE</t>
  </si>
  <si>
    <t>IT04145490274</t>
  </si>
  <si>
    <t>RIPARAZIONE VEICOLO COMUNALE</t>
  </si>
  <si>
    <t>X0PW7P</t>
  </si>
  <si>
    <t>TERNA RETE ITALIA SPA</t>
  </si>
  <si>
    <t>IT11799181000</t>
  </si>
  <si>
    <t>Variante aerea alla linea elettrica Rete Srl 23.006E1 Spinea RT Fossalta RT interferente con il progetto di una nuova viabilità in comune di Marcon</t>
  </si>
  <si>
    <t>OFFICINA CCC DI FERRARESE CARLO E CHIARA S.N.C.</t>
  </si>
  <si>
    <t>IT02072910272</t>
  </si>
  <si>
    <t>CUSTODIA AUTO DAL 05/10/2016 AL 02/01/2017</t>
  </si>
  <si>
    <t>PIAVE SERVIZI SPA</t>
  </si>
  <si>
    <t>IT03475190272</t>
  </si>
  <si>
    <t>NOTA DI CREDITO IMPIANTO DI IRRIGAZIONE- TERZO TRIMESTRE 2016</t>
  </si>
  <si>
    <t>3RKHXE</t>
  </si>
  <si>
    <t>PRESS DI SRL</t>
  </si>
  <si>
    <t>IT03864370964</t>
  </si>
  <si>
    <t>RIVISTA WIRED</t>
  </si>
  <si>
    <t>PY5NEN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</si>
</sst>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05E9A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 applyAlignment="1">
      <alignment horizontal="right" vertical="center"/>
    </xf>
    <xf numFmtId="21" fontId="18" fillId="0" borderId="10" xfId="0" applyNumberFormat="1" applyFont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tabSelected="1" workbookViewId="0"/>
  </sheetViews>
  <sheetFormatPr defaultRowHeight="15" x14ac:dyDescent="0.25"/>
  <cols>
    <col min="1" max="1" width="15.5703125" bestFit="1" customWidth="1"/>
    <col min="2" max="2" width="15.7109375" bestFit="1" customWidth="1"/>
    <col min="3" max="3" width="19.140625" bestFit="1" customWidth="1"/>
    <col min="4" max="4" width="16.28515625" bestFit="1" customWidth="1"/>
    <col min="5" max="5" width="24.28515625" bestFit="1" customWidth="1"/>
    <col min="6" max="6" width="27.7109375" bestFit="1" customWidth="1"/>
    <col min="7" max="7" width="18.42578125" bestFit="1" customWidth="1"/>
    <col min="8" max="8" width="36.5703125" bestFit="1" customWidth="1"/>
    <col min="9" max="9" width="20" bestFit="1" customWidth="1"/>
    <col min="10" max="10" width="13.7109375" bestFit="1" customWidth="1"/>
    <col min="11" max="11" width="36.5703125" bestFit="1" customWidth="1"/>
    <col min="12" max="12" width="13.140625" bestFit="1" customWidth="1"/>
    <col min="13" max="13" width="15.42578125" bestFit="1" customWidth="1"/>
    <col min="14" max="14" width="13.5703125" bestFit="1" customWidth="1"/>
    <col min="15" max="15" width="15.5703125" bestFit="1" customWidth="1"/>
    <col min="16" max="16" width="18.5703125" bestFit="1" customWidth="1"/>
  </cols>
  <sheetData>
    <row r="1" spans="1:16" x14ac:dyDescent="0.25">
      <c r="A1" s="1" t="s">
        <v>0</v>
      </c>
      <c r="B1" s="2">
        <v>0.51343749999999999</v>
      </c>
    </row>
    <row r="2" spans="1:16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x14ac:dyDescent="0.25">
      <c r="A3" s="4" t="s">
        <v>17</v>
      </c>
      <c r="B3" s="5">
        <v>43887</v>
      </c>
      <c r="C3" s="4" t="str">
        <f>"437/P"</f>
        <v>437/P</v>
      </c>
      <c r="D3" s="4">
        <v>2577361861</v>
      </c>
      <c r="E3" s="5">
        <v>43942</v>
      </c>
      <c r="F3" s="4">
        <v>765</v>
      </c>
      <c r="G3" s="4">
        <v>19760</v>
      </c>
      <c r="H3" s="4" t="s">
        <v>18</v>
      </c>
      <c r="I3" s="4">
        <v>4061550275</v>
      </c>
      <c r="J3" s="4" t="s">
        <v>19</v>
      </c>
      <c r="K3" s="4" t="s">
        <v>20</v>
      </c>
      <c r="L3" s="4">
        <v>147.93</v>
      </c>
      <c r="M3" s="4">
        <v>121.25</v>
      </c>
      <c r="N3" s="5">
        <v>43917</v>
      </c>
      <c r="O3" s="5">
        <v>43942</v>
      </c>
      <c r="P3" s="4" t="s">
        <v>21</v>
      </c>
    </row>
    <row r="4" spans="1:16" x14ac:dyDescent="0.25">
      <c r="A4" s="4" t="s">
        <v>17</v>
      </c>
      <c r="B4" s="5">
        <v>43886</v>
      </c>
      <c r="C4" s="4" t="str">
        <f>"419/P"</f>
        <v>419/P</v>
      </c>
      <c r="D4" s="4">
        <v>2570501852</v>
      </c>
      <c r="E4" s="5">
        <v>43888</v>
      </c>
      <c r="F4" s="4">
        <v>560</v>
      </c>
      <c r="G4" s="4">
        <v>19760</v>
      </c>
      <c r="H4" s="4" t="s">
        <v>18</v>
      </c>
      <c r="I4" s="4">
        <v>4061550275</v>
      </c>
      <c r="J4" s="4" t="s">
        <v>19</v>
      </c>
      <c r="K4" s="4" t="s">
        <v>22</v>
      </c>
      <c r="L4" s="4">
        <v>174.86</v>
      </c>
      <c r="M4" s="4">
        <v>143.33000000000001</v>
      </c>
      <c r="N4" s="5">
        <v>43916</v>
      </c>
      <c r="O4" s="5">
        <v>43956</v>
      </c>
      <c r="P4" s="4" t="s">
        <v>21</v>
      </c>
    </row>
    <row r="5" spans="1:16" x14ac:dyDescent="0.25">
      <c r="A5" s="4" t="s">
        <v>23</v>
      </c>
      <c r="B5" s="5">
        <v>43886</v>
      </c>
      <c r="C5" s="4" t="str">
        <f>"423/P"</f>
        <v>423/P</v>
      </c>
      <c r="D5" s="4">
        <v>2571637767</v>
      </c>
      <c r="E5" s="5">
        <v>43888</v>
      </c>
      <c r="F5" s="4">
        <v>561</v>
      </c>
      <c r="G5" s="4">
        <v>19760</v>
      </c>
      <c r="H5" s="4" t="s">
        <v>18</v>
      </c>
      <c r="I5" s="4">
        <v>4061550275</v>
      </c>
      <c r="J5" s="4" t="s">
        <v>19</v>
      </c>
      <c r="K5" s="4" t="s">
        <v>24</v>
      </c>
      <c r="L5" s="4">
        <v>-174.86</v>
      </c>
      <c r="M5" s="4">
        <v>-143.33000000000001</v>
      </c>
      <c r="N5" s="5">
        <v>43916</v>
      </c>
      <c r="O5" s="5">
        <v>43956</v>
      </c>
      <c r="P5" s="4" t="s">
        <v>21</v>
      </c>
    </row>
    <row r="6" spans="1:16" x14ac:dyDescent="0.25">
      <c r="A6" s="4" t="s">
        <v>17</v>
      </c>
      <c r="B6" s="5">
        <v>43886</v>
      </c>
      <c r="C6" s="4" t="str">
        <f>"424/P"</f>
        <v>424/P</v>
      </c>
      <c r="D6" s="4">
        <v>2571638123</v>
      </c>
      <c r="E6" s="5">
        <v>43888</v>
      </c>
      <c r="F6" s="4">
        <v>562</v>
      </c>
      <c r="G6" s="4">
        <v>19760</v>
      </c>
      <c r="H6" s="4" t="s">
        <v>18</v>
      </c>
      <c r="I6" s="4">
        <v>4061550275</v>
      </c>
      <c r="J6" s="4" t="s">
        <v>19</v>
      </c>
      <c r="K6" s="4" t="s">
        <v>25</v>
      </c>
      <c r="L6" s="4">
        <v>174.86</v>
      </c>
      <c r="M6" s="4">
        <v>143.33000000000001</v>
      </c>
      <c r="N6" s="5">
        <v>43916</v>
      </c>
      <c r="O6" s="5">
        <v>43956</v>
      </c>
      <c r="P6" s="4" t="s">
        <v>21</v>
      </c>
    </row>
    <row r="7" spans="1:16" x14ac:dyDescent="0.25">
      <c r="A7" s="4" t="s">
        <v>17</v>
      </c>
      <c r="B7" s="5">
        <v>43881</v>
      </c>
      <c r="C7" s="4" t="str">
        <f>"5050000040"</f>
        <v>5050000040</v>
      </c>
      <c r="D7" s="4">
        <v>2552683039</v>
      </c>
      <c r="E7" s="5">
        <v>43888</v>
      </c>
      <c r="F7" s="4">
        <v>545</v>
      </c>
      <c r="G7" s="4">
        <v>8571</v>
      </c>
      <c r="H7" s="4" t="s">
        <v>26</v>
      </c>
      <c r="I7" s="4">
        <v>488410010</v>
      </c>
      <c r="J7" s="4" t="s">
        <v>27</v>
      </c>
      <c r="K7" s="4" t="s">
        <v>28</v>
      </c>
      <c r="L7" s="4">
        <v>121.32</v>
      </c>
      <c r="M7" s="4">
        <v>99.44</v>
      </c>
      <c r="N7" s="5">
        <v>43911</v>
      </c>
      <c r="O7" s="5">
        <v>43921</v>
      </c>
      <c r="P7" s="4" t="s">
        <v>29</v>
      </c>
    </row>
    <row r="8" spans="1:16" x14ac:dyDescent="0.25">
      <c r="A8" s="4" t="s">
        <v>17</v>
      </c>
      <c r="B8" s="5">
        <v>43881</v>
      </c>
      <c r="C8" s="4" t="str">
        <f>"5050000104"</f>
        <v>5050000104</v>
      </c>
      <c r="D8" s="4">
        <v>2552675027</v>
      </c>
      <c r="E8" s="5">
        <v>43889</v>
      </c>
      <c r="F8" s="4">
        <v>565</v>
      </c>
      <c r="G8" s="4">
        <v>8571</v>
      </c>
      <c r="H8" s="4" t="s">
        <v>26</v>
      </c>
      <c r="I8" s="4">
        <v>488410010</v>
      </c>
      <c r="J8" s="4" t="s">
        <v>27</v>
      </c>
      <c r="K8" s="4" t="s">
        <v>28</v>
      </c>
      <c r="L8" s="4">
        <v>121.32</v>
      </c>
      <c r="M8" s="4">
        <v>99.44</v>
      </c>
      <c r="N8" s="5">
        <v>43911</v>
      </c>
      <c r="O8" s="5">
        <v>43921</v>
      </c>
      <c r="P8" s="4" t="s">
        <v>29</v>
      </c>
    </row>
    <row r="9" spans="1:16" x14ac:dyDescent="0.25">
      <c r="A9" s="4" t="s">
        <v>17</v>
      </c>
      <c r="B9" s="5">
        <v>43881</v>
      </c>
      <c r="C9" s="4" t="str">
        <f>"5050000219"</f>
        <v>5050000219</v>
      </c>
      <c r="D9" s="4">
        <v>2552691313</v>
      </c>
      <c r="E9" s="5">
        <v>43889</v>
      </c>
      <c r="F9" s="4">
        <v>566</v>
      </c>
      <c r="G9" s="4">
        <v>8571</v>
      </c>
      <c r="H9" s="4" t="s">
        <v>26</v>
      </c>
      <c r="I9" s="4">
        <v>488410010</v>
      </c>
      <c r="J9" s="4" t="s">
        <v>27</v>
      </c>
      <c r="K9" s="4" t="s">
        <v>28</v>
      </c>
      <c r="L9" s="4">
        <v>121.32</v>
      </c>
      <c r="M9" s="4">
        <v>99.44</v>
      </c>
      <c r="N9" s="5">
        <v>43911</v>
      </c>
      <c r="O9" s="5">
        <v>43921</v>
      </c>
      <c r="P9" s="4" t="s">
        <v>29</v>
      </c>
    </row>
    <row r="10" spans="1:16" x14ac:dyDescent="0.25">
      <c r="A10" s="4" t="s">
        <v>17</v>
      </c>
      <c r="B10" s="5">
        <v>43881</v>
      </c>
      <c r="C10" s="4" t="str">
        <f>"5050000266"</f>
        <v>5050000266</v>
      </c>
      <c r="D10" s="4">
        <v>2552682428</v>
      </c>
      <c r="E10" s="5">
        <v>43889</v>
      </c>
      <c r="F10" s="4">
        <v>567</v>
      </c>
      <c r="G10" s="4">
        <v>8571</v>
      </c>
      <c r="H10" s="4" t="s">
        <v>26</v>
      </c>
      <c r="I10" s="4">
        <v>488410010</v>
      </c>
      <c r="J10" s="4" t="s">
        <v>27</v>
      </c>
      <c r="K10" s="4" t="s">
        <v>28</v>
      </c>
      <c r="L10" s="4">
        <v>121.32</v>
      </c>
      <c r="M10" s="4">
        <v>99.44</v>
      </c>
      <c r="N10" s="5">
        <v>43911</v>
      </c>
      <c r="O10" s="5">
        <v>43921</v>
      </c>
      <c r="P10" s="4" t="s">
        <v>29</v>
      </c>
    </row>
    <row r="11" spans="1:16" x14ac:dyDescent="0.25">
      <c r="A11" s="4" t="s">
        <v>17</v>
      </c>
      <c r="B11" s="5">
        <v>43879</v>
      </c>
      <c r="C11" s="4" t="str">
        <f>"7"</f>
        <v>7</v>
      </c>
      <c r="D11" s="4">
        <v>2540363588</v>
      </c>
      <c r="E11" s="5">
        <v>43896</v>
      </c>
      <c r="F11" s="4">
        <v>609</v>
      </c>
      <c r="G11" s="4">
        <v>14580</v>
      </c>
      <c r="H11" s="4" t="s">
        <v>30</v>
      </c>
      <c r="I11" s="4">
        <v>1920640503</v>
      </c>
      <c r="J11" s="4" t="s">
        <v>31</v>
      </c>
      <c r="K11" s="4" t="s">
        <v>32</v>
      </c>
      <c r="L11" s="6">
        <v>2550.8200000000002</v>
      </c>
      <c r="M11" s="6">
        <v>2090.84</v>
      </c>
      <c r="N11" s="5">
        <v>43909</v>
      </c>
      <c r="O11" s="5">
        <v>43936</v>
      </c>
      <c r="P11" s="4" t="s">
        <v>33</v>
      </c>
    </row>
    <row r="12" spans="1:16" x14ac:dyDescent="0.25">
      <c r="A12" s="4" t="s">
        <v>17</v>
      </c>
      <c r="B12" s="5">
        <v>43876</v>
      </c>
      <c r="C12" s="4" t="str">
        <f>"11"</f>
        <v>11</v>
      </c>
      <c r="D12" s="4">
        <v>2598843126</v>
      </c>
      <c r="E12" s="5">
        <v>43907</v>
      </c>
      <c r="F12" s="4">
        <v>634</v>
      </c>
      <c r="G12" s="4">
        <v>20452</v>
      </c>
      <c r="H12" s="4" t="s">
        <v>34</v>
      </c>
      <c r="I12" s="4" t="s">
        <v>35</v>
      </c>
      <c r="J12" s="4" t="s">
        <v>36</v>
      </c>
      <c r="K12" s="4" t="s">
        <v>37</v>
      </c>
      <c r="L12" s="6">
        <v>25280.84</v>
      </c>
      <c r="M12" s="6">
        <v>21295.84</v>
      </c>
      <c r="N12" s="5">
        <v>43920</v>
      </c>
      <c r="O12" s="5">
        <v>43943</v>
      </c>
      <c r="P12" s="4" t="s">
        <v>38</v>
      </c>
    </row>
    <row r="13" spans="1:16" x14ac:dyDescent="0.25">
      <c r="A13" s="4" t="s">
        <v>17</v>
      </c>
      <c r="B13" s="5">
        <v>43875</v>
      </c>
      <c r="C13" s="4" t="str">
        <f>"7X00245067"</f>
        <v>7X00245067</v>
      </c>
      <c r="D13" s="4">
        <v>2554977328</v>
      </c>
      <c r="E13" s="5">
        <v>43889</v>
      </c>
      <c r="F13" s="4">
        <v>569</v>
      </c>
      <c r="G13" s="4">
        <v>8571</v>
      </c>
      <c r="H13" s="4" t="s">
        <v>26</v>
      </c>
      <c r="I13" s="4">
        <v>488410010</v>
      </c>
      <c r="J13" s="4" t="s">
        <v>27</v>
      </c>
      <c r="K13" s="4" t="s">
        <v>39</v>
      </c>
      <c r="L13" s="4">
        <v>930.26</v>
      </c>
      <c r="M13" s="4">
        <v>869.96</v>
      </c>
      <c r="N13" s="5">
        <v>43912</v>
      </c>
      <c r="O13" s="5">
        <v>43921</v>
      </c>
      <c r="P13" s="4" t="s">
        <v>29</v>
      </c>
    </row>
    <row r="14" spans="1:16" x14ac:dyDescent="0.25">
      <c r="A14" s="4" t="s">
        <v>17</v>
      </c>
      <c r="B14" s="5">
        <v>43871</v>
      </c>
      <c r="C14" s="4" t="str">
        <f>"6"</f>
        <v>6</v>
      </c>
      <c r="D14" s="4">
        <v>2489328452</v>
      </c>
      <c r="E14" s="5">
        <v>43888</v>
      </c>
      <c r="F14" s="4">
        <v>547</v>
      </c>
      <c r="G14" s="4">
        <v>14580</v>
      </c>
      <c r="H14" s="4" t="s">
        <v>30</v>
      </c>
      <c r="I14" s="4">
        <v>1920640503</v>
      </c>
      <c r="J14" s="4" t="s">
        <v>31</v>
      </c>
      <c r="K14" s="4" t="s">
        <v>40</v>
      </c>
      <c r="L14" s="4">
        <v>576.45000000000005</v>
      </c>
      <c r="M14" s="4">
        <v>472.5</v>
      </c>
      <c r="N14" s="5">
        <v>43901</v>
      </c>
      <c r="O14" s="5">
        <v>43936</v>
      </c>
      <c r="P14" s="4" t="s">
        <v>33</v>
      </c>
    </row>
    <row r="15" spans="1:16" x14ac:dyDescent="0.25">
      <c r="A15" s="4" t="s">
        <v>17</v>
      </c>
      <c r="B15" s="5">
        <v>43867</v>
      </c>
      <c r="C15" s="4" t="str">
        <f>"4220420800005964"</f>
        <v>4220420800005964</v>
      </c>
      <c r="D15" s="4">
        <v>2545299316</v>
      </c>
      <c r="E15" s="5">
        <v>43881</v>
      </c>
      <c r="F15" s="4">
        <v>503</v>
      </c>
      <c r="G15" s="4">
        <v>8571</v>
      </c>
      <c r="H15" s="4" t="s">
        <v>26</v>
      </c>
      <c r="I15" s="4">
        <v>488410010</v>
      </c>
      <c r="J15" s="4" t="s">
        <v>27</v>
      </c>
      <c r="K15" s="4" t="s">
        <v>41</v>
      </c>
      <c r="L15" s="4">
        <v>169.47</v>
      </c>
      <c r="M15" s="4">
        <v>138.91</v>
      </c>
      <c r="N15" s="5">
        <v>43910</v>
      </c>
      <c r="O15" s="5">
        <v>43921</v>
      </c>
      <c r="P15" s="4" t="s">
        <v>29</v>
      </c>
    </row>
    <row r="16" spans="1:16" x14ac:dyDescent="0.25">
      <c r="A16" s="4" t="s">
        <v>17</v>
      </c>
      <c r="B16" s="5">
        <v>43867</v>
      </c>
      <c r="C16" s="4" t="str">
        <f>"4220420800006117"</f>
        <v>4220420800006117</v>
      </c>
      <c r="D16" s="4">
        <v>2545297801</v>
      </c>
      <c r="E16" s="5">
        <v>43881</v>
      </c>
      <c r="F16" s="4">
        <v>496</v>
      </c>
      <c r="G16" s="4">
        <v>8571</v>
      </c>
      <c r="H16" s="4" t="s">
        <v>26</v>
      </c>
      <c r="I16" s="4">
        <v>488410010</v>
      </c>
      <c r="J16" s="4" t="s">
        <v>27</v>
      </c>
      <c r="K16" s="4" t="s">
        <v>41</v>
      </c>
      <c r="L16" s="4">
        <v>507.14</v>
      </c>
      <c r="M16" s="4">
        <v>415.69</v>
      </c>
      <c r="N16" s="5">
        <v>43910</v>
      </c>
      <c r="O16" s="5">
        <v>43921</v>
      </c>
      <c r="P16" s="4" t="s">
        <v>29</v>
      </c>
    </row>
    <row r="17" spans="1:16" x14ac:dyDescent="0.25">
      <c r="A17" s="4" t="s">
        <v>17</v>
      </c>
      <c r="B17" s="5">
        <v>43867</v>
      </c>
      <c r="C17" s="4" t="str">
        <f>"4220420800006191"</f>
        <v>4220420800006191</v>
      </c>
      <c r="D17" s="4">
        <v>2545295761</v>
      </c>
      <c r="E17" s="5">
        <v>43881</v>
      </c>
      <c r="F17" s="4">
        <v>497</v>
      </c>
      <c r="G17" s="4">
        <v>8571</v>
      </c>
      <c r="H17" s="4" t="s">
        <v>26</v>
      </c>
      <c r="I17" s="4">
        <v>488410010</v>
      </c>
      <c r="J17" s="4" t="s">
        <v>27</v>
      </c>
      <c r="K17" s="4" t="s">
        <v>41</v>
      </c>
      <c r="L17" s="6">
        <v>1613.87</v>
      </c>
      <c r="M17" s="6">
        <v>1322.84</v>
      </c>
      <c r="N17" s="5">
        <v>43910</v>
      </c>
      <c r="O17" s="5">
        <v>43921</v>
      </c>
      <c r="P17" s="4" t="s">
        <v>29</v>
      </c>
    </row>
    <row r="18" spans="1:16" x14ac:dyDescent="0.25">
      <c r="A18" s="4" t="s">
        <v>17</v>
      </c>
      <c r="B18" s="5">
        <v>43867</v>
      </c>
      <c r="C18" s="4" t="str">
        <f>"4220420800006260"</f>
        <v>4220420800006260</v>
      </c>
      <c r="D18" s="4">
        <v>2545298954</v>
      </c>
      <c r="E18" s="5">
        <v>43881</v>
      </c>
      <c r="F18" s="4">
        <v>498</v>
      </c>
      <c r="G18" s="4">
        <v>8571</v>
      </c>
      <c r="H18" s="4" t="s">
        <v>26</v>
      </c>
      <c r="I18" s="4">
        <v>488410010</v>
      </c>
      <c r="J18" s="4" t="s">
        <v>27</v>
      </c>
      <c r="K18" s="4" t="s">
        <v>41</v>
      </c>
      <c r="L18" s="4">
        <v>289.73</v>
      </c>
      <c r="M18" s="4">
        <v>237.48</v>
      </c>
      <c r="N18" s="5">
        <v>43910</v>
      </c>
      <c r="O18" s="5">
        <v>43921</v>
      </c>
      <c r="P18" s="4" t="s">
        <v>29</v>
      </c>
    </row>
    <row r="19" spans="1:16" x14ac:dyDescent="0.25">
      <c r="A19" s="4" t="s">
        <v>17</v>
      </c>
      <c r="B19" s="5">
        <v>43867</v>
      </c>
      <c r="C19" s="4" t="str">
        <f>"4220420800006294"</f>
        <v>4220420800006294</v>
      </c>
      <c r="D19" s="4">
        <v>2545318107</v>
      </c>
      <c r="E19" s="5">
        <v>43881</v>
      </c>
      <c r="F19" s="4">
        <v>513</v>
      </c>
      <c r="G19" s="4">
        <v>8571</v>
      </c>
      <c r="H19" s="4" t="s">
        <v>26</v>
      </c>
      <c r="I19" s="4">
        <v>488410010</v>
      </c>
      <c r="J19" s="4" t="s">
        <v>27</v>
      </c>
      <c r="K19" s="4" t="s">
        <v>41</v>
      </c>
      <c r="L19" s="4">
        <v>9.35</v>
      </c>
      <c r="M19" s="4">
        <v>7.66</v>
      </c>
      <c r="N19" s="5">
        <v>43910</v>
      </c>
      <c r="O19" s="5">
        <v>43921</v>
      </c>
      <c r="P19" s="4" t="s">
        <v>29</v>
      </c>
    </row>
    <row r="20" spans="1:16" x14ac:dyDescent="0.25">
      <c r="A20" s="4" t="s">
        <v>17</v>
      </c>
      <c r="B20" s="5">
        <v>43867</v>
      </c>
      <c r="C20" s="4" t="str">
        <f>"4220420800006357"</f>
        <v>4220420800006357</v>
      </c>
      <c r="D20" s="4">
        <v>2545297534</v>
      </c>
      <c r="E20" s="5">
        <v>43881</v>
      </c>
      <c r="F20" s="4">
        <v>499</v>
      </c>
      <c r="G20" s="4">
        <v>8571</v>
      </c>
      <c r="H20" s="4" t="s">
        <v>26</v>
      </c>
      <c r="I20" s="4">
        <v>488410010</v>
      </c>
      <c r="J20" s="4" t="s">
        <v>27</v>
      </c>
      <c r="K20" s="4" t="s">
        <v>41</v>
      </c>
      <c r="L20" s="6">
        <v>3283.48</v>
      </c>
      <c r="M20" s="6">
        <v>2691.38</v>
      </c>
      <c r="N20" s="5">
        <v>43910</v>
      </c>
      <c r="O20" s="5">
        <v>43921</v>
      </c>
      <c r="P20" s="4" t="s">
        <v>29</v>
      </c>
    </row>
    <row r="21" spans="1:16" x14ac:dyDescent="0.25">
      <c r="A21" s="4" t="s">
        <v>17</v>
      </c>
      <c r="B21" s="5">
        <v>43867</v>
      </c>
      <c r="C21" s="4" t="str">
        <f>"8E00103005"</f>
        <v>8E00103005</v>
      </c>
      <c r="D21" s="4">
        <v>2545297279</v>
      </c>
      <c r="E21" s="5">
        <v>43881</v>
      </c>
      <c r="F21" s="4">
        <v>500</v>
      </c>
      <c r="G21" s="4">
        <v>8571</v>
      </c>
      <c r="H21" s="4" t="s">
        <v>26</v>
      </c>
      <c r="I21" s="4">
        <v>488410010</v>
      </c>
      <c r="J21" s="4" t="s">
        <v>27</v>
      </c>
      <c r="K21" s="4" t="s">
        <v>41</v>
      </c>
      <c r="L21" s="4">
        <v>38.32</v>
      </c>
      <c r="M21" s="4">
        <v>31.41</v>
      </c>
      <c r="N21" s="5">
        <v>43910</v>
      </c>
      <c r="O21" s="5">
        <v>43921</v>
      </c>
      <c r="P21" s="4" t="s">
        <v>29</v>
      </c>
    </row>
    <row r="22" spans="1:16" x14ac:dyDescent="0.25">
      <c r="A22" s="4" t="s">
        <v>17</v>
      </c>
      <c r="B22" s="5">
        <v>43867</v>
      </c>
      <c r="C22" s="4" t="str">
        <f>"8E00103295"</f>
        <v>8E00103295</v>
      </c>
      <c r="D22" s="4">
        <v>2545289634</v>
      </c>
      <c r="E22" s="5">
        <v>43881</v>
      </c>
      <c r="F22" s="4">
        <v>515</v>
      </c>
      <c r="G22" s="4">
        <v>8571</v>
      </c>
      <c r="H22" s="4" t="s">
        <v>26</v>
      </c>
      <c r="I22" s="4">
        <v>488410010</v>
      </c>
      <c r="J22" s="4" t="s">
        <v>27</v>
      </c>
      <c r="K22" s="4" t="s">
        <v>41</v>
      </c>
      <c r="L22" s="4">
        <v>444.08</v>
      </c>
      <c r="M22" s="4">
        <v>364</v>
      </c>
      <c r="N22" s="5">
        <v>43910</v>
      </c>
      <c r="O22" s="5">
        <v>43921</v>
      </c>
      <c r="P22" s="4" t="s">
        <v>29</v>
      </c>
    </row>
    <row r="23" spans="1:16" x14ac:dyDescent="0.25">
      <c r="A23" s="4" t="s">
        <v>17</v>
      </c>
      <c r="B23" s="5">
        <v>43867</v>
      </c>
      <c r="C23" s="4" t="str">
        <f>"8E00103824"</f>
        <v>8E00103824</v>
      </c>
      <c r="D23" s="4">
        <v>2545318657</v>
      </c>
      <c r="E23" s="5">
        <v>43881</v>
      </c>
      <c r="F23" s="4">
        <v>514</v>
      </c>
      <c r="G23" s="4">
        <v>8571</v>
      </c>
      <c r="H23" s="4" t="s">
        <v>26</v>
      </c>
      <c r="I23" s="4">
        <v>488410010</v>
      </c>
      <c r="J23" s="4" t="s">
        <v>27</v>
      </c>
      <c r="K23" s="4" t="s">
        <v>41</v>
      </c>
      <c r="L23" s="4">
        <v>99.21</v>
      </c>
      <c r="M23" s="4">
        <v>81.319999999999993</v>
      </c>
      <c r="N23" s="5">
        <v>43910</v>
      </c>
      <c r="O23" s="5">
        <v>43921</v>
      </c>
      <c r="P23" s="4" t="s">
        <v>29</v>
      </c>
    </row>
    <row r="24" spans="1:16" x14ac:dyDescent="0.25">
      <c r="A24" s="4" t="s">
        <v>17</v>
      </c>
      <c r="B24" s="5">
        <v>43867</v>
      </c>
      <c r="C24" s="4" t="str">
        <f>"8E00103950"</f>
        <v>8E00103950</v>
      </c>
      <c r="D24" s="4">
        <v>2545298256</v>
      </c>
      <c r="E24" s="5">
        <v>43881</v>
      </c>
      <c r="F24" s="4">
        <v>504</v>
      </c>
      <c r="G24" s="4">
        <v>8571</v>
      </c>
      <c r="H24" s="4" t="s">
        <v>26</v>
      </c>
      <c r="I24" s="4">
        <v>488410010</v>
      </c>
      <c r="J24" s="4" t="s">
        <v>27</v>
      </c>
      <c r="K24" s="4" t="s">
        <v>41</v>
      </c>
      <c r="L24" s="4">
        <v>99.21</v>
      </c>
      <c r="M24" s="4">
        <v>81.319999999999993</v>
      </c>
      <c r="N24" s="5">
        <v>43910</v>
      </c>
      <c r="O24" s="5">
        <v>43921</v>
      </c>
      <c r="P24" s="4" t="s">
        <v>29</v>
      </c>
    </row>
    <row r="25" spans="1:16" x14ac:dyDescent="0.25">
      <c r="A25" s="4" t="s">
        <v>17</v>
      </c>
      <c r="B25" s="5">
        <v>43867</v>
      </c>
      <c r="C25" s="4" t="str">
        <f>"8E00104426"</f>
        <v>8E00104426</v>
      </c>
      <c r="D25" s="4">
        <v>2545300678</v>
      </c>
      <c r="E25" s="5">
        <v>43881</v>
      </c>
      <c r="F25" s="4">
        <v>505</v>
      </c>
      <c r="G25" s="4">
        <v>8571</v>
      </c>
      <c r="H25" s="4" t="s">
        <v>26</v>
      </c>
      <c r="I25" s="4">
        <v>488410010</v>
      </c>
      <c r="J25" s="4" t="s">
        <v>27</v>
      </c>
      <c r="K25" s="4" t="s">
        <v>41</v>
      </c>
      <c r="L25" s="4">
        <v>58.58</v>
      </c>
      <c r="M25" s="4">
        <v>48.02</v>
      </c>
      <c r="N25" s="5">
        <v>43910</v>
      </c>
      <c r="O25" s="5">
        <v>43921</v>
      </c>
      <c r="P25" s="4" t="s">
        <v>29</v>
      </c>
    </row>
    <row r="26" spans="1:16" x14ac:dyDescent="0.25">
      <c r="A26" s="4" t="s">
        <v>17</v>
      </c>
      <c r="B26" s="5">
        <v>43867</v>
      </c>
      <c r="C26" s="4" t="str">
        <f>"8E00105045"</f>
        <v>8E00105045</v>
      </c>
      <c r="D26" s="4">
        <v>2545297011</v>
      </c>
      <c r="E26" s="5">
        <v>43881</v>
      </c>
      <c r="F26" s="4">
        <v>501</v>
      </c>
      <c r="G26" s="4">
        <v>8571</v>
      </c>
      <c r="H26" s="4" t="s">
        <v>26</v>
      </c>
      <c r="I26" s="4">
        <v>488410010</v>
      </c>
      <c r="J26" s="4" t="s">
        <v>27</v>
      </c>
      <c r="K26" s="4" t="s">
        <v>41</v>
      </c>
      <c r="L26" s="4">
        <v>52.95</v>
      </c>
      <c r="M26" s="4">
        <v>43.4</v>
      </c>
      <c r="N26" s="5">
        <v>43910</v>
      </c>
      <c r="O26" s="5">
        <v>43921</v>
      </c>
      <c r="P26" s="4" t="s">
        <v>29</v>
      </c>
    </row>
    <row r="27" spans="1:16" x14ac:dyDescent="0.25">
      <c r="A27" s="4" t="s">
        <v>17</v>
      </c>
      <c r="B27" s="5">
        <v>43867</v>
      </c>
      <c r="C27" s="4" t="str">
        <f>"8E00105056"</f>
        <v>8E00105056</v>
      </c>
      <c r="D27" s="4">
        <v>2545330385</v>
      </c>
      <c r="E27" s="5">
        <v>43881</v>
      </c>
      <c r="F27" s="4">
        <v>516</v>
      </c>
      <c r="G27" s="4">
        <v>8571</v>
      </c>
      <c r="H27" s="4" t="s">
        <v>26</v>
      </c>
      <c r="I27" s="4">
        <v>488410010</v>
      </c>
      <c r="J27" s="4" t="s">
        <v>27</v>
      </c>
      <c r="K27" s="4" t="s">
        <v>41</v>
      </c>
      <c r="L27" s="4">
        <v>99.21</v>
      </c>
      <c r="M27" s="4">
        <v>81.319999999999993</v>
      </c>
      <c r="N27" s="5">
        <v>43910</v>
      </c>
      <c r="O27" s="5">
        <v>43921</v>
      </c>
      <c r="P27" s="4" t="s">
        <v>29</v>
      </c>
    </row>
    <row r="28" spans="1:16" x14ac:dyDescent="0.25">
      <c r="A28" s="4" t="s">
        <v>17</v>
      </c>
      <c r="B28" s="5">
        <v>43867</v>
      </c>
      <c r="C28" s="4" t="str">
        <f>"8E00105080"</f>
        <v>8E00105080</v>
      </c>
      <c r="D28" s="4">
        <v>2545329524</v>
      </c>
      <c r="E28" s="5">
        <v>43881</v>
      </c>
      <c r="F28" s="4">
        <v>517</v>
      </c>
      <c r="G28" s="4">
        <v>8571</v>
      </c>
      <c r="H28" s="4" t="s">
        <v>26</v>
      </c>
      <c r="I28" s="4">
        <v>488410010</v>
      </c>
      <c r="J28" s="4" t="s">
        <v>27</v>
      </c>
      <c r="K28" s="4" t="s">
        <v>41</v>
      </c>
      <c r="L28" s="4">
        <v>99.21</v>
      </c>
      <c r="M28" s="4">
        <v>81.319999999999993</v>
      </c>
      <c r="N28" s="5">
        <v>43910</v>
      </c>
      <c r="O28" s="5">
        <v>43921</v>
      </c>
      <c r="P28" s="4" t="s">
        <v>29</v>
      </c>
    </row>
    <row r="29" spans="1:16" x14ac:dyDescent="0.25">
      <c r="A29" s="4" t="s">
        <v>17</v>
      </c>
      <c r="B29" s="5">
        <v>43867</v>
      </c>
      <c r="C29" s="4" t="str">
        <f>"8E00105332"</f>
        <v>8E00105332</v>
      </c>
      <c r="D29" s="4">
        <v>2545330197</v>
      </c>
      <c r="E29" s="5">
        <v>43881</v>
      </c>
      <c r="F29" s="4">
        <v>518</v>
      </c>
      <c r="G29" s="4">
        <v>8571</v>
      </c>
      <c r="H29" s="4" t="s">
        <v>26</v>
      </c>
      <c r="I29" s="4">
        <v>488410010</v>
      </c>
      <c r="J29" s="4" t="s">
        <v>27</v>
      </c>
      <c r="K29" s="4" t="s">
        <v>41</v>
      </c>
      <c r="L29" s="4">
        <v>29.28</v>
      </c>
      <c r="M29" s="4">
        <v>24</v>
      </c>
      <c r="N29" s="5">
        <v>43910</v>
      </c>
      <c r="O29" s="5">
        <v>43921</v>
      </c>
      <c r="P29" s="4" t="s">
        <v>29</v>
      </c>
    </row>
    <row r="30" spans="1:16" x14ac:dyDescent="0.25">
      <c r="A30" s="4" t="s">
        <v>17</v>
      </c>
      <c r="B30" s="5">
        <v>43867</v>
      </c>
      <c r="C30" s="4" t="str">
        <f>"8E00105637"</f>
        <v>8E00105637</v>
      </c>
      <c r="D30" s="4">
        <v>2545330068</v>
      </c>
      <c r="E30" s="5">
        <v>43881</v>
      </c>
      <c r="F30" s="4">
        <v>519</v>
      </c>
      <c r="G30" s="4">
        <v>8571</v>
      </c>
      <c r="H30" s="4" t="s">
        <v>26</v>
      </c>
      <c r="I30" s="4">
        <v>488410010</v>
      </c>
      <c r="J30" s="4" t="s">
        <v>27</v>
      </c>
      <c r="K30" s="4" t="s">
        <v>41</v>
      </c>
      <c r="L30" s="4">
        <v>124.66</v>
      </c>
      <c r="M30" s="4">
        <v>102.18</v>
      </c>
      <c r="N30" s="5">
        <v>43910</v>
      </c>
      <c r="O30" s="5">
        <v>43921</v>
      </c>
      <c r="P30" s="4" t="s">
        <v>29</v>
      </c>
    </row>
    <row r="31" spans="1:16" x14ac:dyDescent="0.25">
      <c r="A31" s="4" t="s">
        <v>17</v>
      </c>
      <c r="B31" s="5">
        <v>43867</v>
      </c>
      <c r="C31" s="4" t="str">
        <f>"8E00106033"</f>
        <v>8E00106033</v>
      </c>
      <c r="D31" s="4">
        <v>2545294644</v>
      </c>
      <c r="E31" s="5">
        <v>43881</v>
      </c>
      <c r="F31" s="4">
        <v>502</v>
      </c>
      <c r="G31" s="4">
        <v>8571</v>
      </c>
      <c r="H31" s="4" t="s">
        <v>26</v>
      </c>
      <c r="I31" s="4">
        <v>488410010</v>
      </c>
      <c r="J31" s="4" t="s">
        <v>27</v>
      </c>
      <c r="K31" s="4" t="s">
        <v>41</v>
      </c>
      <c r="L31" s="4">
        <v>99.21</v>
      </c>
      <c r="M31" s="4">
        <v>81.319999999999993</v>
      </c>
      <c r="N31" s="5">
        <v>43910</v>
      </c>
      <c r="O31" s="5">
        <v>43921</v>
      </c>
      <c r="P31" s="4" t="s">
        <v>29</v>
      </c>
    </row>
    <row r="32" spans="1:16" x14ac:dyDescent="0.25">
      <c r="A32" s="4" t="s">
        <v>17</v>
      </c>
      <c r="B32" s="5">
        <v>43867</v>
      </c>
      <c r="C32" s="4" t="str">
        <f>"8E00106149"</f>
        <v>8E00106149</v>
      </c>
      <c r="D32" s="4">
        <v>2545299908</v>
      </c>
      <c r="E32" s="5">
        <v>43881</v>
      </c>
      <c r="F32" s="4">
        <v>506</v>
      </c>
      <c r="G32" s="4">
        <v>8571</v>
      </c>
      <c r="H32" s="4" t="s">
        <v>26</v>
      </c>
      <c r="I32" s="4">
        <v>488410010</v>
      </c>
      <c r="J32" s="4" t="s">
        <v>27</v>
      </c>
      <c r="K32" s="4" t="s">
        <v>41</v>
      </c>
      <c r="L32" s="4">
        <v>51.86</v>
      </c>
      <c r="M32" s="4">
        <v>42.51</v>
      </c>
      <c r="N32" s="5">
        <v>43910</v>
      </c>
      <c r="O32" s="5">
        <v>43921</v>
      </c>
      <c r="P32" s="4" t="s">
        <v>29</v>
      </c>
    </row>
    <row r="33" spans="1:16" x14ac:dyDescent="0.25">
      <c r="A33" s="4" t="s">
        <v>17</v>
      </c>
      <c r="B33" s="5">
        <v>43867</v>
      </c>
      <c r="C33" s="4" t="str">
        <f>"8E00106189"</f>
        <v>8E00106189</v>
      </c>
      <c r="D33" s="4">
        <v>2545300906</v>
      </c>
      <c r="E33" s="5">
        <v>43881</v>
      </c>
      <c r="F33" s="4">
        <v>507</v>
      </c>
      <c r="G33" s="4">
        <v>8571</v>
      </c>
      <c r="H33" s="4" t="s">
        <v>26</v>
      </c>
      <c r="I33" s="4">
        <v>488410010</v>
      </c>
      <c r="J33" s="4" t="s">
        <v>27</v>
      </c>
      <c r="K33" s="4" t="s">
        <v>41</v>
      </c>
      <c r="L33" s="4">
        <v>42.47</v>
      </c>
      <c r="M33" s="4">
        <v>34.81</v>
      </c>
      <c r="N33" s="5">
        <v>43910</v>
      </c>
      <c r="O33" s="5">
        <v>43921</v>
      </c>
      <c r="P33" s="4" t="s">
        <v>29</v>
      </c>
    </row>
    <row r="34" spans="1:16" x14ac:dyDescent="0.25">
      <c r="A34" s="4" t="s">
        <v>17</v>
      </c>
      <c r="B34" s="5">
        <v>43867</v>
      </c>
      <c r="C34" s="4" t="str">
        <f>"8E00106279"</f>
        <v>8E00106279</v>
      </c>
      <c r="D34" s="4">
        <v>2545299659</v>
      </c>
      <c r="E34" s="5">
        <v>43881</v>
      </c>
      <c r="F34" s="4">
        <v>508</v>
      </c>
      <c r="G34" s="4">
        <v>8571</v>
      </c>
      <c r="H34" s="4" t="s">
        <v>26</v>
      </c>
      <c r="I34" s="4">
        <v>488410010</v>
      </c>
      <c r="J34" s="4" t="s">
        <v>27</v>
      </c>
      <c r="K34" s="4" t="s">
        <v>41</v>
      </c>
      <c r="L34" s="4">
        <v>44.4</v>
      </c>
      <c r="M34" s="4">
        <v>36.39</v>
      </c>
      <c r="N34" s="5">
        <v>43910</v>
      </c>
      <c r="O34" s="5">
        <v>43921</v>
      </c>
      <c r="P34" s="4" t="s">
        <v>29</v>
      </c>
    </row>
    <row r="35" spans="1:16" x14ac:dyDescent="0.25">
      <c r="A35" s="4" t="s">
        <v>17</v>
      </c>
      <c r="B35" s="5">
        <v>43867</v>
      </c>
      <c r="C35" s="4" t="str">
        <f>"8E00106490"</f>
        <v>8E00106490</v>
      </c>
      <c r="D35" s="4">
        <v>2545299058</v>
      </c>
      <c r="E35" s="5">
        <v>43881</v>
      </c>
      <c r="F35" s="4">
        <v>509</v>
      </c>
      <c r="G35" s="4">
        <v>8571</v>
      </c>
      <c r="H35" s="4" t="s">
        <v>26</v>
      </c>
      <c r="I35" s="4">
        <v>488410010</v>
      </c>
      <c r="J35" s="4" t="s">
        <v>27</v>
      </c>
      <c r="K35" s="4" t="s">
        <v>41</v>
      </c>
      <c r="L35" s="4">
        <v>99.21</v>
      </c>
      <c r="M35" s="4">
        <v>81.319999999999993</v>
      </c>
      <c r="N35" s="5">
        <v>43910</v>
      </c>
      <c r="O35" s="5">
        <v>43921</v>
      </c>
      <c r="P35" s="4" t="s">
        <v>29</v>
      </c>
    </row>
    <row r="36" spans="1:16" x14ac:dyDescent="0.25">
      <c r="A36" s="4" t="s">
        <v>17</v>
      </c>
      <c r="B36" s="5">
        <v>43867</v>
      </c>
      <c r="C36" s="4" t="str">
        <f>"8E00106795"</f>
        <v>8E00106795</v>
      </c>
      <c r="D36" s="4">
        <v>2545299300</v>
      </c>
      <c r="E36" s="5">
        <v>43881</v>
      </c>
      <c r="F36" s="4">
        <v>510</v>
      </c>
      <c r="G36" s="4">
        <v>8571</v>
      </c>
      <c r="H36" s="4" t="s">
        <v>26</v>
      </c>
      <c r="I36" s="4">
        <v>488410010</v>
      </c>
      <c r="J36" s="4" t="s">
        <v>27</v>
      </c>
      <c r="K36" s="4" t="s">
        <v>41</v>
      </c>
      <c r="L36" s="4">
        <v>52.83</v>
      </c>
      <c r="M36" s="4">
        <v>43.3</v>
      </c>
      <c r="N36" s="5">
        <v>43910</v>
      </c>
      <c r="O36" s="5">
        <v>43921</v>
      </c>
      <c r="P36" s="4" t="s">
        <v>29</v>
      </c>
    </row>
    <row r="37" spans="1:16" x14ac:dyDescent="0.25">
      <c r="A37" s="4" t="s">
        <v>17</v>
      </c>
      <c r="B37" s="5">
        <v>43867</v>
      </c>
      <c r="C37" s="4" t="str">
        <f>"8E00106890"</f>
        <v>8E00106890</v>
      </c>
      <c r="D37" s="4">
        <v>2545297618</v>
      </c>
      <c r="E37" s="5">
        <v>43881</v>
      </c>
      <c r="F37" s="4">
        <v>494</v>
      </c>
      <c r="G37" s="4">
        <v>8571</v>
      </c>
      <c r="H37" s="4" t="s">
        <v>26</v>
      </c>
      <c r="I37" s="4">
        <v>488410010</v>
      </c>
      <c r="J37" s="4" t="s">
        <v>27</v>
      </c>
      <c r="K37" s="4" t="s">
        <v>41</v>
      </c>
      <c r="L37" s="4">
        <v>47.62</v>
      </c>
      <c r="M37" s="4">
        <v>39.03</v>
      </c>
      <c r="N37" s="5">
        <v>43910</v>
      </c>
      <c r="O37" s="5">
        <v>43921</v>
      </c>
      <c r="P37" s="4" t="s">
        <v>29</v>
      </c>
    </row>
    <row r="38" spans="1:16" x14ac:dyDescent="0.25">
      <c r="A38" s="4" t="s">
        <v>17</v>
      </c>
      <c r="B38" s="5">
        <v>43867</v>
      </c>
      <c r="C38" s="4" t="str">
        <f>"8E00106988"</f>
        <v>8E00106988</v>
      </c>
      <c r="D38" s="4">
        <v>2545329733</v>
      </c>
      <c r="E38" s="5">
        <v>43881</v>
      </c>
      <c r="F38" s="4">
        <v>520</v>
      </c>
      <c r="G38" s="4">
        <v>8571</v>
      </c>
      <c r="H38" s="4" t="s">
        <v>26</v>
      </c>
      <c r="I38" s="4">
        <v>488410010</v>
      </c>
      <c r="J38" s="4" t="s">
        <v>27</v>
      </c>
      <c r="K38" s="4" t="s">
        <v>41</v>
      </c>
      <c r="L38" s="4">
        <v>32.61</v>
      </c>
      <c r="M38" s="4">
        <v>26.73</v>
      </c>
      <c r="N38" s="5">
        <v>43910</v>
      </c>
      <c r="O38" s="5">
        <v>43921</v>
      </c>
      <c r="P38" s="4" t="s">
        <v>29</v>
      </c>
    </row>
    <row r="39" spans="1:16" x14ac:dyDescent="0.25">
      <c r="A39" s="4" t="s">
        <v>17</v>
      </c>
      <c r="B39" s="5">
        <v>43867</v>
      </c>
      <c r="C39" s="4" t="str">
        <f>"8E00107289"</f>
        <v>8E00107289</v>
      </c>
      <c r="D39" s="4">
        <v>2545329762</v>
      </c>
      <c r="E39" s="5">
        <v>43881</v>
      </c>
      <c r="F39" s="4">
        <v>521</v>
      </c>
      <c r="G39" s="4">
        <v>8571</v>
      </c>
      <c r="H39" s="4" t="s">
        <v>26</v>
      </c>
      <c r="I39" s="4">
        <v>488410010</v>
      </c>
      <c r="J39" s="4" t="s">
        <v>27</v>
      </c>
      <c r="K39" s="4" t="s">
        <v>41</v>
      </c>
      <c r="L39" s="4">
        <v>139.56</v>
      </c>
      <c r="M39" s="4">
        <v>114.39</v>
      </c>
      <c r="N39" s="5">
        <v>43910</v>
      </c>
      <c r="O39" s="5">
        <v>43921</v>
      </c>
      <c r="P39" s="4" t="s">
        <v>29</v>
      </c>
    </row>
    <row r="40" spans="1:16" x14ac:dyDescent="0.25">
      <c r="A40" s="4" t="s">
        <v>17</v>
      </c>
      <c r="B40" s="5">
        <v>43867</v>
      </c>
      <c r="C40" s="4" t="str">
        <f>"8E00107554"</f>
        <v>8E00107554</v>
      </c>
      <c r="D40" s="4">
        <v>2545297674</v>
      </c>
      <c r="E40" s="5">
        <v>43881</v>
      </c>
      <c r="F40" s="4">
        <v>495</v>
      </c>
      <c r="G40" s="4">
        <v>8571</v>
      </c>
      <c r="H40" s="4" t="s">
        <v>26</v>
      </c>
      <c r="I40" s="4">
        <v>488410010</v>
      </c>
      <c r="J40" s="4" t="s">
        <v>27</v>
      </c>
      <c r="K40" s="4" t="s">
        <v>41</v>
      </c>
      <c r="L40" s="4">
        <v>61</v>
      </c>
      <c r="M40" s="4">
        <v>50</v>
      </c>
      <c r="N40" s="5">
        <v>43910</v>
      </c>
      <c r="O40" s="5">
        <v>43921</v>
      </c>
      <c r="P40" s="4" t="s">
        <v>29</v>
      </c>
    </row>
    <row r="41" spans="1:16" x14ac:dyDescent="0.25">
      <c r="A41" s="4" t="s">
        <v>17</v>
      </c>
      <c r="B41" s="5">
        <v>43867</v>
      </c>
      <c r="C41" s="4" t="str">
        <f>"8E00107680"</f>
        <v>8E00107680</v>
      </c>
      <c r="D41" s="4">
        <v>2545300517</v>
      </c>
      <c r="E41" s="5">
        <v>43881</v>
      </c>
      <c r="F41" s="4">
        <v>511</v>
      </c>
      <c r="G41" s="4">
        <v>8571</v>
      </c>
      <c r="H41" s="4" t="s">
        <v>26</v>
      </c>
      <c r="I41" s="4">
        <v>488410010</v>
      </c>
      <c r="J41" s="4" t="s">
        <v>27</v>
      </c>
      <c r="K41" s="4" t="s">
        <v>41</v>
      </c>
      <c r="L41" s="4">
        <v>34.159999999999997</v>
      </c>
      <c r="M41" s="4">
        <v>28</v>
      </c>
      <c r="N41" s="5">
        <v>43910</v>
      </c>
      <c r="O41" s="5">
        <v>43921</v>
      </c>
      <c r="P41" s="4" t="s">
        <v>29</v>
      </c>
    </row>
    <row r="42" spans="1:16" x14ac:dyDescent="0.25">
      <c r="A42" s="4" t="s">
        <v>17</v>
      </c>
      <c r="B42" s="5">
        <v>43867</v>
      </c>
      <c r="C42" s="4" t="str">
        <f>"8E00107900"</f>
        <v>8E00107900</v>
      </c>
      <c r="D42" s="4">
        <v>2545299743</v>
      </c>
      <c r="E42" s="5">
        <v>43881</v>
      </c>
      <c r="F42" s="4">
        <v>512</v>
      </c>
      <c r="G42" s="4">
        <v>8571</v>
      </c>
      <c r="H42" s="4" t="s">
        <v>26</v>
      </c>
      <c r="I42" s="4">
        <v>488410010</v>
      </c>
      <c r="J42" s="4" t="s">
        <v>27</v>
      </c>
      <c r="K42" s="4" t="s">
        <v>41</v>
      </c>
      <c r="L42" s="4">
        <v>26.21</v>
      </c>
      <c r="M42" s="4">
        <v>21.48</v>
      </c>
      <c r="N42" s="5">
        <v>43910</v>
      </c>
      <c r="O42" s="5">
        <v>43921</v>
      </c>
      <c r="P42" s="4" t="s">
        <v>29</v>
      </c>
    </row>
    <row r="43" spans="1:16" x14ac:dyDescent="0.25">
      <c r="A43" s="4" t="s">
        <v>17</v>
      </c>
      <c r="B43" s="5">
        <v>43864</v>
      </c>
      <c r="C43" s="4" t="str">
        <f>"0000106/PA"</f>
        <v>0000106/PA</v>
      </c>
      <c r="D43" s="4">
        <v>2431494607</v>
      </c>
      <c r="E43" s="5">
        <v>43867</v>
      </c>
      <c r="F43" s="4">
        <v>438</v>
      </c>
      <c r="G43" s="4">
        <v>19024</v>
      </c>
      <c r="H43" s="4" t="s">
        <v>42</v>
      </c>
      <c r="I43" s="4">
        <v>9680290013</v>
      </c>
      <c r="J43" s="4" t="s">
        <v>43</v>
      </c>
      <c r="K43" s="4" t="s">
        <v>44</v>
      </c>
      <c r="L43" s="6">
        <v>5213.9799999999996</v>
      </c>
      <c r="M43" s="6">
        <v>4273.75</v>
      </c>
      <c r="N43" s="5">
        <v>43894</v>
      </c>
      <c r="O43" s="4"/>
      <c r="P43" s="4" t="s">
        <v>45</v>
      </c>
    </row>
    <row r="44" spans="1:16" x14ac:dyDescent="0.25">
      <c r="A44" s="4" t="s">
        <v>23</v>
      </c>
      <c r="B44" s="5">
        <v>43861</v>
      </c>
      <c r="C44" s="4" t="str">
        <f>"1/4"</f>
        <v>1/4</v>
      </c>
      <c r="D44" s="4">
        <v>2421231217</v>
      </c>
      <c r="E44" s="5">
        <v>43864</v>
      </c>
      <c r="F44" s="4">
        <v>401</v>
      </c>
      <c r="G44" s="4">
        <v>19929</v>
      </c>
      <c r="H44" s="4" t="s">
        <v>46</v>
      </c>
      <c r="I44" s="4"/>
      <c r="J44" s="4" t="s">
        <v>47</v>
      </c>
      <c r="K44" s="4" t="s">
        <v>48</v>
      </c>
      <c r="L44" s="6">
        <v>-15413.48</v>
      </c>
      <c r="M44" s="6">
        <v>-12634</v>
      </c>
      <c r="N44" s="5">
        <v>43891</v>
      </c>
      <c r="O44" s="4"/>
      <c r="P44" s="4" t="s">
        <v>49</v>
      </c>
    </row>
    <row r="45" spans="1:16" x14ac:dyDescent="0.25">
      <c r="A45" s="4" t="s">
        <v>17</v>
      </c>
      <c r="B45" s="5">
        <v>43860</v>
      </c>
      <c r="C45" s="4" t="str">
        <f>"6/2"</f>
        <v>6/2</v>
      </c>
      <c r="D45" s="4">
        <v>2412979312</v>
      </c>
      <c r="E45" s="5">
        <v>43873</v>
      </c>
      <c r="F45" s="4">
        <v>463</v>
      </c>
      <c r="G45" s="4">
        <v>19929</v>
      </c>
      <c r="H45" s="4" t="s">
        <v>46</v>
      </c>
      <c r="I45" s="4"/>
      <c r="J45" s="4" t="s">
        <v>47</v>
      </c>
      <c r="K45" s="4" t="s">
        <v>50</v>
      </c>
      <c r="L45" s="6">
        <v>15413.48</v>
      </c>
      <c r="M45" s="6">
        <v>12634</v>
      </c>
      <c r="N45" s="5">
        <v>43890</v>
      </c>
      <c r="O45" s="4"/>
      <c r="P45" s="4" t="s">
        <v>49</v>
      </c>
    </row>
    <row r="46" spans="1:16" x14ac:dyDescent="0.25">
      <c r="A46" s="4" t="s">
        <v>17</v>
      </c>
      <c r="B46" s="5">
        <v>43830</v>
      </c>
      <c r="C46" s="4" t="str">
        <f>"19261286"</f>
        <v>19261286</v>
      </c>
      <c r="D46" s="4">
        <v>2330984811</v>
      </c>
      <c r="E46" s="5">
        <v>43864</v>
      </c>
      <c r="F46" s="4">
        <v>393</v>
      </c>
      <c r="G46" s="4">
        <v>20763</v>
      </c>
      <c r="H46" s="4" t="s">
        <v>51</v>
      </c>
      <c r="I46" s="4"/>
      <c r="J46" s="4" t="s">
        <v>52</v>
      </c>
      <c r="K46" s="4" t="s">
        <v>53</v>
      </c>
      <c r="L46" s="6">
        <v>2318</v>
      </c>
      <c r="M46" s="6">
        <v>1900</v>
      </c>
      <c r="N46" s="5">
        <v>43874</v>
      </c>
      <c r="O46" s="5">
        <v>43936</v>
      </c>
      <c r="P46" s="4" t="s">
        <v>33</v>
      </c>
    </row>
    <row r="47" spans="1:16" x14ac:dyDescent="0.25">
      <c r="A47" s="4" t="s">
        <v>17</v>
      </c>
      <c r="B47" s="5">
        <v>43812</v>
      </c>
      <c r="C47" s="4" t="str">
        <f>"0002153225"</f>
        <v>0002153225</v>
      </c>
      <c r="D47" s="4">
        <v>2156702815</v>
      </c>
      <c r="E47" s="5">
        <v>43829</v>
      </c>
      <c r="F47" s="4">
        <v>1869</v>
      </c>
      <c r="G47" s="4">
        <v>2231</v>
      </c>
      <c r="H47" s="4" t="s">
        <v>54</v>
      </c>
      <c r="I47" s="4">
        <v>6188330150</v>
      </c>
      <c r="J47" s="4" t="s">
        <v>55</v>
      </c>
      <c r="K47" s="4" t="s">
        <v>56</v>
      </c>
      <c r="L47" s="4">
        <v>460.82</v>
      </c>
      <c r="M47" s="4">
        <v>377.72</v>
      </c>
      <c r="N47" s="5">
        <v>43874</v>
      </c>
      <c r="O47" s="4"/>
      <c r="P47" s="4" t="s">
        <v>45</v>
      </c>
    </row>
    <row r="48" spans="1:16" x14ac:dyDescent="0.25">
      <c r="A48" s="4" t="s">
        <v>17</v>
      </c>
      <c r="B48" s="5">
        <v>43799</v>
      </c>
      <c r="C48" s="4" t="str">
        <f>"FPA19-000929"</f>
        <v>FPA19-000929</v>
      </c>
      <c r="D48" s="4">
        <v>2068304583</v>
      </c>
      <c r="E48" s="5">
        <v>43924</v>
      </c>
      <c r="F48" s="4">
        <v>685</v>
      </c>
      <c r="G48" s="4">
        <v>11141</v>
      </c>
      <c r="H48" s="4" t="s">
        <v>57</v>
      </c>
      <c r="I48" s="4">
        <v>4649630268</v>
      </c>
      <c r="J48" s="4" t="s">
        <v>58</v>
      </c>
      <c r="K48" s="4" t="s">
        <v>59</v>
      </c>
      <c r="L48" s="4">
        <v>335.02</v>
      </c>
      <c r="M48" s="4">
        <v>273.20999999999998</v>
      </c>
      <c r="N48" s="5">
        <v>43832</v>
      </c>
      <c r="O48" s="5">
        <v>43937</v>
      </c>
      <c r="P48" s="4" t="s">
        <v>60</v>
      </c>
    </row>
    <row r="49" spans="1:16" x14ac:dyDescent="0.25">
      <c r="A49" s="4" t="s">
        <v>17</v>
      </c>
      <c r="B49" s="5">
        <v>43799</v>
      </c>
      <c r="C49" s="4" t="str">
        <f>"FPA19-000958"</f>
        <v>FPA19-000958</v>
      </c>
      <c r="D49" s="4">
        <v>2068310031</v>
      </c>
      <c r="E49" s="5">
        <v>43805</v>
      </c>
      <c r="F49" s="4">
        <v>1765</v>
      </c>
      <c r="G49" s="4">
        <v>11141</v>
      </c>
      <c r="H49" s="4" t="s">
        <v>57</v>
      </c>
      <c r="I49" s="4">
        <v>4649630268</v>
      </c>
      <c r="J49" s="4" t="s">
        <v>58</v>
      </c>
      <c r="K49" s="4" t="s">
        <v>61</v>
      </c>
      <c r="L49" s="4">
        <v>639.45000000000005</v>
      </c>
      <c r="M49" s="4">
        <v>524.14</v>
      </c>
      <c r="N49" s="5">
        <v>43832</v>
      </c>
      <c r="O49" s="5">
        <v>43937</v>
      </c>
      <c r="P49" s="4" t="s">
        <v>60</v>
      </c>
    </row>
    <row r="50" spans="1:16" x14ac:dyDescent="0.25">
      <c r="A50" s="4" t="s">
        <v>23</v>
      </c>
      <c r="B50" s="5">
        <v>43783</v>
      </c>
      <c r="C50" s="4" t="str">
        <f>"FPA19-000893"</f>
        <v>FPA19-000893</v>
      </c>
      <c r="D50" s="4">
        <v>1969369689</v>
      </c>
      <c r="E50" s="5">
        <v>43784</v>
      </c>
      <c r="F50" s="4">
        <v>1687</v>
      </c>
      <c r="G50" s="4">
        <v>11141</v>
      </c>
      <c r="H50" s="4" t="s">
        <v>57</v>
      </c>
      <c r="I50" s="4">
        <v>4649630268</v>
      </c>
      <c r="J50" s="4" t="s">
        <v>58</v>
      </c>
      <c r="K50" s="4" t="s">
        <v>62</v>
      </c>
      <c r="L50" s="6">
        <v>-1965.25</v>
      </c>
      <c r="M50" s="6">
        <v>-1610.86</v>
      </c>
      <c r="N50" s="5">
        <v>43861</v>
      </c>
      <c r="O50" s="5">
        <v>43937</v>
      </c>
      <c r="P50" s="4" t="s">
        <v>60</v>
      </c>
    </row>
    <row r="51" spans="1:16" x14ac:dyDescent="0.25">
      <c r="A51" s="4" t="s">
        <v>23</v>
      </c>
      <c r="B51" s="5">
        <v>43773</v>
      </c>
      <c r="C51" s="4" t="str">
        <f>"1054"</f>
        <v>1054</v>
      </c>
      <c r="D51" s="4">
        <v>1961366067</v>
      </c>
      <c r="E51" s="5">
        <v>43784</v>
      </c>
      <c r="F51" s="4">
        <v>1689</v>
      </c>
      <c r="G51" s="4">
        <v>17285</v>
      </c>
      <c r="H51" s="4" t="s">
        <v>63</v>
      </c>
      <c r="I51" s="4">
        <v>4145490274</v>
      </c>
      <c r="J51" s="4" t="s">
        <v>64</v>
      </c>
      <c r="K51" s="4" t="s">
        <v>65</v>
      </c>
      <c r="L51" s="4">
        <v>-226.46</v>
      </c>
      <c r="M51" s="4">
        <v>-226.46</v>
      </c>
      <c r="N51" s="5">
        <v>43812</v>
      </c>
      <c r="O51" s="4"/>
      <c r="P51" s="4" t="s">
        <v>66</v>
      </c>
    </row>
    <row r="52" spans="1:16" x14ac:dyDescent="0.25">
      <c r="A52" s="4" t="s">
        <v>17</v>
      </c>
      <c r="B52" s="5">
        <v>43762</v>
      </c>
      <c r="C52" s="4" t="str">
        <f>"FPA19-000825"</f>
        <v>FPA19-000825</v>
      </c>
      <c r="D52" s="4">
        <v>1955401482</v>
      </c>
      <c r="E52" s="5">
        <v>43784</v>
      </c>
      <c r="F52" s="4">
        <v>1688</v>
      </c>
      <c r="G52" s="4">
        <v>11141</v>
      </c>
      <c r="H52" s="4" t="s">
        <v>57</v>
      </c>
      <c r="I52" s="4">
        <v>4649630268</v>
      </c>
      <c r="J52" s="4" t="s">
        <v>58</v>
      </c>
      <c r="K52" s="4" t="s">
        <v>61</v>
      </c>
      <c r="L52" s="4">
        <v>960.85</v>
      </c>
      <c r="M52" s="4">
        <v>783.58</v>
      </c>
      <c r="N52" s="5">
        <v>43830</v>
      </c>
      <c r="O52" s="5">
        <v>43937</v>
      </c>
      <c r="P52" s="4" t="s">
        <v>60</v>
      </c>
    </row>
    <row r="53" spans="1:16" x14ac:dyDescent="0.25">
      <c r="A53" s="4" t="s">
        <v>17</v>
      </c>
      <c r="B53" s="5">
        <v>43762</v>
      </c>
      <c r="C53" s="4" t="str">
        <f>"1907260918"</f>
        <v>1907260918</v>
      </c>
      <c r="D53" s="4">
        <v>1835551426</v>
      </c>
      <c r="E53" s="5">
        <v>43766</v>
      </c>
      <c r="F53" s="4">
        <v>1548</v>
      </c>
      <c r="G53" s="4">
        <v>15814</v>
      </c>
      <c r="H53" s="4" t="s">
        <v>67</v>
      </c>
      <c r="I53" s="4"/>
      <c r="J53" s="4" t="s">
        <v>68</v>
      </c>
      <c r="K53" s="4" t="s">
        <v>69</v>
      </c>
      <c r="L53" s="6">
        <v>158600</v>
      </c>
      <c r="M53" s="6">
        <v>130000</v>
      </c>
      <c r="N53" s="5">
        <v>43799</v>
      </c>
      <c r="O53" s="4"/>
      <c r="P53" s="4" t="s">
        <v>38</v>
      </c>
    </row>
    <row r="54" spans="1:16" x14ac:dyDescent="0.25">
      <c r="A54" s="4" t="s">
        <v>23</v>
      </c>
      <c r="B54" s="5">
        <v>43762</v>
      </c>
      <c r="C54" s="4" t="str">
        <f>"1907260919"</f>
        <v>1907260919</v>
      </c>
      <c r="D54" s="4">
        <v>1835077116</v>
      </c>
      <c r="E54" s="5">
        <v>43766</v>
      </c>
      <c r="F54" s="4">
        <v>1547</v>
      </c>
      <c r="G54" s="4">
        <v>15814</v>
      </c>
      <c r="H54" s="4" t="s">
        <v>67</v>
      </c>
      <c r="I54" s="4"/>
      <c r="J54" s="4" t="s">
        <v>68</v>
      </c>
      <c r="K54" s="4" t="s">
        <v>69</v>
      </c>
      <c r="L54" s="6">
        <v>-158600</v>
      </c>
      <c r="M54" s="6">
        <v>-130000</v>
      </c>
      <c r="N54" s="5">
        <v>43793</v>
      </c>
      <c r="O54" s="4"/>
      <c r="P54" s="4" t="s">
        <v>38</v>
      </c>
    </row>
    <row r="55" spans="1:16" x14ac:dyDescent="0.25">
      <c r="A55" s="4" t="s">
        <v>17</v>
      </c>
      <c r="B55" s="5">
        <v>43384</v>
      </c>
      <c r="C55" s="4" t="str">
        <f>"150FPA"</f>
        <v>150FPA</v>
      </c>
      <c r="D55" s="4">
        <v>127961044</v>
      </c>
      <c r="E55" s="5">
        <v>43440</v>
      </c>
      <c r="F55" s="4">
        <v>1804</v>
      </c>
      <c r="G55" s="4">
        <v>11752</v>
      </c>
      <c r="H55" s="4" t="s">
        <v>70</v>
      </c>
      <c r="I55" s="4"/>
      <c r="J55" s="4" t="s">
        <v>71</v>
      </c>
      <c r="K55" s="4" t="s">
        <v>72</v>
      </c>
      <c r="L55" s="4">
        <v>445.19</v>
      </c>
      <c r="M55" s="4">
        <v>364.91</v>
      </c>
      <c r="N55" s="5">
        <v>43465</v>
      </c>
      <c r="O55" s="5">
        <v>44356</v>
      </c>
      <c r="P55" s="4" t="s">
        <v>66</v>
      </c>
    </row>
    <row r="56" spans="1:16" x14ac:dyDescent="0.25">
      <c r="A56" s="4" t="s">
        <v>23</v>
      </c>
      <c r="B56" s="5">
        <v>42726</v>
      </c>
      <c r="C56" s="4" t="str">
        <f>"04201600002306"</f>
        <v>04201600002306</v>
      </c>
      <c r="D56" s="4">
        <v>58807196</v>
      </c>
      <c r="E56" s="5">
        <v>42735</v>
      </c>
      <c r="F56" s="4">
        <v>2221</v>
      </c>
      <c r="G56" s="4">
        <v>18615</v>
      </c>
      <c r="H56" s="4" t="s">
        <v>73</v>
      </c>
      <c r="I56" s="4">
        <v>3475190272</v>
      </c>
      <c r="J56" s="4" t="s">
        <v>74</v>
      </c>
      <c r="K56" s="4" t="s">
        <v>75</v>
      </c>
      <c r="L56" s="4">
        <v>-247.53</v>
      </c>
      <c r="M56" s="4">
        <v>-239.24</v>
      </c>
      <c r="N56" s="5">
        <v>42763</v>
      </c>
      <c r="O56" s="4"/>
      <c r="P56" s="4" t="s">
        <v>76</v>
      </c>
    </row>
    <row r="57" spans="1:16" x14ac:dyDescent="0.25">
      <c r="A57" s="4" t="s">
        <v>23</v>
      </c>
      <c r="B57" s="5">
        <v>42726</v>
      </c>
      <c r="C57" s="4" t="str">
        <f>"04201600002307"</f>
        <v>04201600002307</v>
      </c>
      <c r="D57" s="4">
        <v>58807198</v>
      </c>
      <c r="E57" s="5">
        <v>42735</v>
      </c>
      <c r="F57" s="4">
        <v>2222</v>
      </c>
      <c r="G57" s="4">
        <v>18615</v>
      </c>
      <c r="H57" s="4" t="s">
        <v>73</v>
      </c>
      <c r="I57" s="4">
        <v>3475190272</v>
      </c>
      <c r="J57" s="4" t="s">
        <v>74</v>
      </c>
      <c r="K57" s="4" t="s">
        <v>75</v>
      </c>
      <c r="L57" s="4">
        <v>-1.83</v>
      </c>
      <c r="M57" s="4">
        <v>9.0500000000000007</v>
      </c>
      <c r="N57" s="5">
        <v>42763</v>
      </c>
      <c r="O57" s="4"/>
      <c r="P57" s="4" t="s">
        <v>76</v>
      </c>
    </row>
    <row r="58" spans="1:16" x14ac:dyDescent="0.25">
      <c r="A58" s="4" t="s">
        <v>23</v>
      </c>
      <c r="B58" s="5">
        <v>42216</v>
      </c>
      <c r="C58" s="4" t="str">
        <f>"150000350"</f>
        <v>150000350</v>
      </c>
      <c r="D58" s="4">
        <v>0</v>
      </c>
      <c r="E58" s="5">
        <v>42265</v>
      </c>
      <c r="F58" s="4">
        <v>1257</v>
      </c>
      <c r="G58" s="4">
        <v>12695</v>
      </c>
      <c r="H58" s="4" t="s">
        <v>77</v>
      </c>
      <c r="I58" s="4"/>
      <c r="J58" s="4" t="s">
        <v>78</v>
      </c>
      <c r="K58" s="4" t="s">
        <v>79</v>
      </c>
      <c r="L58" s="4">
        <v>-14.75</v>
      </c>
      <c r="M58" s="4">
        <v>-14.75</v>
      </c>
      <c r="N58" s="5">
        <v>42293</v>
      </c>
      <c r="O58" s="4"/>
      <c r="P58" s="4" t="s">
        <v>80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EXHG848374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Dessanai</dc:creator>
  <cp:lastModifiedBy>Riccardo Dessanai</cp:lastModifiedBy>
  <dcterms:created xsi:type="dcterms:W3CDTF">2022-06-21T10:19:46Z</dcterms:created>
  <dcterms:modified xsi:type="dcterms:W3CDTF">2022-06-21T10:19:46Z</dcterms:modified>
</cp:coreProperties>
</file>